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23"/>
  <workbookPr/>
  <mc:AlternateContent xmlns:mc="http://schemas.openxmlformats.org/markup-compatibility/2006">
    <mc:Choice Requires="x15">
      <x15ac:absPath xmlns:x15ac="http://schemas.microsoft.com/office/spreadsheetml/2010/11/ac" url="https://jmjtmu.sharepoint.com/sites/URA799/Shared Documents/General/契約雛形/申込書/2025修正/関数変更/"/>
    </mc:Choice>
  </mc:AlternateContent>
  <xr:revisionPtr revIDLastSave="307" documentId="8_{0D1698F2-E20B-4887-801B-1228FC168B6B}" xr6:coauthVersionLast="47" xr6:coauthVersionMax="47" xr10:uidLastSave="{EFA22397-AB55-4352-8076-BF2DAF3632BF}"/>
  <bookViews>
    <workbookView xWindow="-28920" yWindow="-120" windowWidth="29040" windowHeight="15720" xr2:uid="{00000000-000D-0000-FFFF-FFFF00000000}"/>
  </bookViews>
  <sheets>
    <sheet name="学術相談申込書" sheetId="1" r:id="rId1"/>
    <sheet name="【記入例】学術相談申込書" sheetId="12" r:id="rId2"/>
    <sheet name="意思確認書" sheetId="11" r:id="rId3"/>
    <sheet name="一覧表 (学)" sheetId="15" state="hidden" r:id="rId4"/>
  </sheets>
  <externalReferences>
    <externalReference r:id="rId5"/>
    <externalReference r:id="rId6"/>
  </externalReferences>
  <definedNames>
    <definedName name="_xlnm._FilterDatabase" localSheetId="3" hidden="1">'一覧表 (学)'!$A$4:$GN$5</definedName>
    <definedName name="ActionMonth">#REF!</definedName>
    <definedName name="ActionYear">#REF!</definedName>
    <definedName name="Calender">#REF!</definedName>
    <definedName name="ExecFLG">#REF!</definedName>
    <definedName name="_xlnm.Print_Area" localSheetId="1">【記入例】学術相談申込書!$A$1:$AO$54</definedName>
    <definedName name="_xlnm.Print_Area" localSheetId="2">意思確認書!$A$1:$D$26</definedName>
    <definedName name="_xlnm.Print_Area" localSheetId="0">学術相談申込書!$A$1:$AO$54</definedName>
    <definedName name="Priority">#REF!</definedName>
    <definedName name="ProgramID">#REF!</definedName>
    <definedName name="ProgramName">#REF!</definedName>
    <definedName name="ProgramTime">#REF!</definedName>
    <definedName name="TotalTime">#REF!</definedName>
    <definedName name="VersionNo">#REF!</definedName>
    <definedName name="Z_073B15F5_EEBF_4542_8B62_65E7C7810219_.wvu.Cols" localSheetId="3" hidden="1">'一覧表 (学)'!$CH:$DH,'一覧表 (学)'!$DJ:$EJ,'一覧表 (学)'!$EL:$FL,'一覧表 (学)'!$FN:$GN</definedName>
    <definedName name="Z_073B15F5_EEBF_4542_8B62_65E7C7810219_.wvu.FilterData" localSheetId="3" hidden="1">'一覧表 (学)'!$B$4:$HT$5</definedName>
    <definedName name="Z_0E3A2F19_4274_4963_BB8E_0DCA1BBE6326_.wvu.FilterData" localSheetId="3" hidden="1">'一覧表 (学)'!$B$4:$HT$5</definedName>
    <definedName name="Z_642CD960_33B7_47DF_8D62_C174D5646C09_.wvu.FilterData" localSheetId="3" hidden="1">'一覧表 (学)'!$B$4:$HT$5</definedName>
    <definedName name="Z_649C4B9D_4B78_4810_8EB5_BB87FC14718B_.wvu.Cols" localSheetId="3" hidden="1">'一覧表 (学)'!$CH:$DH,'一覧表 (学)'!$DJ:$EJ,'一覧表 (学)'!$EL:$FL,'一覧表 (学)'!$FN:$GN</definedName>
    <definedName name="Z_649C4B9D_4B78_4810_8EB5_BB87FC14718B_.wvu.FilterData" localSheetId="3" hidden="1">'一覧表 (学)'!$B$4:$HT$5</definedName>
    <definedName name="サブ機能名称">#REF!</definedName>
    <definedName name="その他発令事由コード">[1]水_その他発令事由コード!$A$1:$E$16</definedName>
    <definedName name="データ" localSheetId="3">'一覧表 (学)'!$C$5:$HT$5</definedName>
    <definedName name="データ">#REF!</definedName>
    <definedName name="期間" localSheetId="3">'一覧表 (学)'!#REF!+'一覧表 (学)'!#REF!</definedName>
    <definedName name="期間">#REF!+#REF!</definedName>
    <definedName name="機能ID">#REF!</definedName>
    <definedName name="機能名称">#REF!</definedName>
    <definedName name="業務コード">#REF!</definedName>
    <definedName name="業務名称">#REF!</definedName>
    <definedName name="最終更新日">#REF!</definedName>
    <definedName name="作成者">#REF!</definedName>
    <definedName name="職級コード">#REF!</definedName>
    <definedName name="全データ" localSheetId="3">'一覧表 (学)'!$B$5:$HT$5</definedName>
    <definedName name="全データ">#REF!</definedName>
    <definedName name="提案公募データ">[2]一覧表!$A$5:$BS$525</definedName>
    <definedName name="表彰事由">#REF!</definedName>
    <definedName name="表彰事由コード">#REF!</definedName>
    <definedName name="連番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9" i="12" l="1"/>
  <c r="AH48" i="12"/>
  <c r="AB49" i="12"/>
  <c r="AB48" i="12"/>
  <c r="AH50" i="12"/>
  <c r="AB50" i="12" s="1"/>
  <c r="A3" i="11"/>
  <c r="GT5" i="15"/>
  <c r="GU5" i="15" s="1"/>
  <c r="GV5" i="15" s="1"/>
  <c r="GS5" i="15"/>
  <c r="GR5" i="15"/>
  <c r="GN5" i="15"/>
  <c r="CE5" i="15"/>
  <c r="CD5" i="15"/>
  <c r="CC5" i="15"/>
  <c r="CB5" i="15"/>
  <c r="CA5" i="15"/>
  <c r="BZ5" i="15"/>
  <c r="BY5" i="15"/>
  <c r="BX5" i="15"/>
  <c r="BW5" i="15"/>
  <c r="BV5" i="15"/>
  <c r="BU5" i="15"/>
  <c r="BT5" i="15"/>
  <c r="BS5" i="15"/>
  <c r="BR5" i="15"/>
  <c r="BQ5" i="15"/>
  <c r="BP5" i="15"/>
  <c r="BO5" i="15"/>
  <c r="BN5" i="15"/>
  <c r="BM5" i="15"/>
  <c r="BL5" i="15"/>
  <c r="BI5" i="15"/>
  <c r="BH5" i="15"/>
  <c r="BG5" i="15"/>
  <c r="BE5" i="15"/>
  <c r="AY5" i="15"/>
  <c r="AM5" i="15"/>
  <c r="AE5" i="15"/>
  <c r="V5" i="15"/>
  <c r="AO5" i="15" s="1"/>
  <c r="W5" i="15"/>
  <c r="U5" i="15"/>
  <c r="T5" i="15"/>
  <c r="S5" i="15"/>
  <c r="R5" i="15"/>
  <c r="AK5" i="15" s="1"/>
  <c r="O5" i="15"/>
  <c r="J5" i="15"/>
  <c r="X5" i="15" s="1"/>
  <c r="I5" i="15"/>
  <c r="D5" i="15"/>
  <c r="GO5" i="15"/>
  <c r="EJ5" i="15"/>
  <c r="DH5" i="15"/>
  <c r="CF5" i="15"/>
  <c r="AP5" i="15"/>
  <c r="Q5" i="15"/>
  <c r="H5" i="15"/>
  <c r="E5" i="15"/>
  <c r="AZ5" i="15" l="1"/>
  <c r="GQ5" i="15" s="1"/>
  <c r="BD5" i="15"/>
  <c r="AI5" i="15"/>
  <c r="AJ5" i="15"/>
  <c r="V49" i="1" l="1"/>
  <c r="AN5" i="15" s="1"/>
  <c r="V49" i="12" l="1"/>
  <c r="V48" i="12"/>
  <c r="K42" i="1" l="1"/>
  <c r="O42" i="1"/>
  <c r="S42" i="1"/>
  <c r="AB48" i="1"/>
  <c r="AH48" i="1" s="1"/>
  <c r="AB51" i="1"/>
  <c r="B15" i="11"/>
  <c r="AH50" i="1" l="1"/>
  <c r="AH49" i="1" s="1"/>
  <c r="AL5" i="15"/>
  <c r="C5" i="11"/>
  <c r="C6" i="11"/>
  <c r="S42" i="12"/>
  <c r="O42" i="12"/>
  <c r="K42" i="12"/>
  <c r="AB50" i="1" l="1"/>
  <c r="AB49" i="1" s="1"/>
  <c r="AP49" i="1" s="1"/>
  <c r="AP48" i="1"/>
  <c r="B22" i="11"/>
  <c r="B21" i="11"/>
  <c r="B20" i="11"/>
  <c r="B17" i="11"/>
  <c r="B16" i="11"/>
  <c r="B11" i="11"/>
  <c r="C7" i="11"/>
  <c r="AB55" i="1" l="1"/>
  <c r="AP50" i="1"/>
  <c r="AH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tc={692BE0E9-939E-4706-BF84-F1942B33C0DB}</author>
  </authors>
  <commentList>
    <comment ref="O4" authorId="0" shapeId="0" xr:uid="{692BE0E9-939E-4706-BF84-F1942B33C0DB}">
      <text>
        <t>[Threaded comment]
Your version of Excel allows you to read this threaded comment; however, any edits to it will get removed if the file is opened in a newer version of Excel. Learn more: https://go.microsoft.com/fwlink/?linkid=870924
Comment:
    姓と名の間は全角スペース</t>
      </text>
    </comment>
  </commentList>
</comments>
</file>

<file path=xl/sharedStrings.xml><?xml version="1.0" encoding="utf-8"?>
<sst xmlns="http://schemas.openxmlformats.org/spreadsheetml/2006/main" count="475" uniqueCount="308">
  <si>
    <t>第１号様式</t>
    <rPh sb="0" eb="1">
      <t>ダイ</t>
    </rPh>
    <rPh sb="2" eb="3">
      <t>ゴウ</t>
    </rPh>
    <rPh sb="3" eb="5">
      <t>ヨウシキ</t>
    </rPh>
    <phoneticPr fontId="4"/>
  </si>
  <si>
    <t>申込日</t>
    <rPh sb="0" eb="3">
      <t>モウシコミビ</t>
    </rPh>
    <phoneticPr fontId="4"/>
  </si>
  <si>
    <t>年　月　日</t>
    <rPh sb="0" eb="1">
      <t>ネン</t>
    </rPh>
    <rPh sb="2" eb="3">
      <t>ガツ</t>
    </rPh>
    <rPh sb="4" eb="5">
      <t>ニチ</t>
    </rPh>
    <phoneticPr fontId="4"/>
  </si>
  <si>
    <t>学術相談申込書</t>
    <rPh sb="0" eb="4">
      <t>ガクジュツソウダン</t>
    </rPh>
    <rPh sb="4" eb="6">
      <t>モウシコミ</t>
    </rPh>
    <rPh sb="6" eb="7">
      <t>ショ</t>
    </rPh>
    <phoneticPr fontId="4"/>
  </si>
  <si>
    <t>東京都公立大学法人　産学公連携センター長　殿</t>
    <rPh sb="0" eb="3">
      <t>トウキョウト</t>
    </rPh>
    <rPh sb="3" eb="5">
      <t>コウリツ</t>
    </rPh>
    <rPh sb="5" eb="7">
      <t>ダイガク</t>
    </rPh>
    <rPh sb="7" eb="9">
      <t>ホウジン</t>
    </rPh>
    <rPh sb="10" eb="13">
      <t>サンガクコウ</t>
    </rPh>
    <rPh sb="13" eb="15">
      <t>レンケイ</t>
    </rPh>
    <rPh sb="19" eb="20">
      <t>チョウ</t>
    </rPh>
    <phoneticPr fontId="4"/>
  </si>
  <si>
    <t>　東京都公立大学法人学術相談取扱規程第6条第1項に基づき、以下のとおり学術相談を申し込みます。</t>
    <rPh sb="1" eb="4">
      <t>トウキョウト</t>
    </rPh>
    <rPh sb="4" eb="6">
      <t>コウリツ</t>
    </rPh>
    <rPh sb="6" eb="8">
      <t>ダイガク</t>
    </rPh>
    <rPh sb="8" eb="10">
      <t>ホウジン</t>
    </rPh>
    <rPh sb="10" eb="14">
      <t>ガクジュツソウダン</t>
    </rPh>
    <rPh sb="14" eb="16">
      <t>トリアツカイ</t>
    </rPh>
    <rPh sb="16" eb="18">
      <t>キテイ</t>
    </rPh>
    <rPh sb="18" eb="19">
      <t>ダイ</t>
    </rPh>
    <rPh sb="20" eb="21">
      <t>ジョウ</t>
    </rPh>
    <rPh sb="21" eb="22">
      <t>ダイ</t>
    </rPh>
    <rPh sb="23" eb="24">
      <t>コウ</t>
    </rPh>
    <rPh sb="29" eb="31">
      <t>イカ</t>
    </rPh>
    <rPh sb="35" eb="39">
      <t>ガクジュツソウダン</t>
    </rPh>
    <rPh sb="40" eb="41">
      <t>モウ</t>
    </rPh>
    <rPh sb="42" eb="43">
      <t>コ</t>
    </rPh>
    <phoneticPr fontId="4"/>
  </si>
  <si>
    <t>契約種別</t>
    <rPh sb="0" eb="4">
      <t>ケイヤクシュベツ</t>
    </rPh>
    <phoneticPr fontId="4"/>
  </si>
  <si>
    <r>
      <t xml:space="preserve">申込者
</t>
    </r>
    <r>
      <rPr>
        <sz val="8"/>
        <rFont val="ＭＳ 明朝"/>
        <family val="1"/>
        <charset val="128"/>
      </rPr>
      <t>（契約締結者）</t>
    </r>
    <rPh sb="0" eb="2">
      <t>モウシコミ</t>
    </rPh>
    <rPh sb="2" eb="3">
      <t>シャ</t>
    </rPh>
    <rPh sb="5" eb="10">
      <t>ケイヤクテイケツシャ</t>
    </rPh>
    <phoneticPr fontId="4"/>
  </si>
  <si>
    <t>会社名</t>
    <rPh sb="0" eb="2">
      <t>カイシャ</t>
    </rPh>
    <rPh sb="2" eb="3">
      <t>メイ</t>
    </rPh>
    <phoneticPr fontId="4"/>
  </si>
  <si>
    <t>代表者</t>
    <rPh sb="0" eb="3">
      <t>ダイヒョウシャ</t>
    </rPh>
    <phoneticPr fontId="4"/>
  </si>
  <si>
    <t>役職</t>
    <rPh sb="0" eb="2">
      <t>ヤクショク</t>
    </rPh>
    <phoneticPr fontId="4"/>
  </si>
  <si>
    <t>代表者名</t>
    <rPh sb="0" eb="3">
      <t>ダイヒョウシャ</t>
    </rPh>
    <rPh sb="3" eb="4">
      <t>メイ</t>
    </rPh>
    <phoneticPr fontId="4"/>
  </si>
  <si>
    <t>資本金</t>
    <rPh sb="0" eb="3">
      <t>シホンキン</t>
    </rPh>
    <phoneticPr fontId="4"/>
  </si>
  <si>
    <t>円</t>
    <rPh sb="0" eb="1">
      <t>エン</t>
    </rPh>
    <phoneticPr fontId="4"/>
  </si>
  <si>
    <t>従業員数</t>
    <rPh sb="0" eb="4">
      <t>ジュウギョウインスウ</t>
    </rPh>
    <phoneticPr fontId="4"/>
  </si>
  <si>
    <t>人</t>
    <rPh sb="0" eb="1">
      <t>ニン</t>
    </rPh>
    <phoneticPr fontId="4"/>
  </si>
  <si>
    <t>業種</t>
    <rPh sb="0" eb="2">
      <t>ギョウシュ</t>
    </rPh>
    <phoneticPr fontId="4"/>
  </si>
  <si>
    <t>所在地</t>
    <rPh sb="0" eb="3">
      <t>ショザイチ</t>
    </rPh>
    <phoneticPr fontId="4"/>
  </si>
  <si>
    <t>〒</t>
    <phoneticPr fontId="4"/>
  </si>
  <si>
    <t>契約事務
担当者</t>
    <rPh sb="0" eb="2">
      <t>ケイヤク</t>
    </rPh>
    <rPh sb="2" eb="4">
      <t>ジム</t>
    </rPh>
    <rPh sb="5" eb="8">
      <t>タントウシャ</t>
    </rPh>
    <phoneticPr fontId="4"/>
  </si>
  <si>
    <t>部署</t>
    <rPh sb="0" eb="2">
      <t>ブショ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</si>
  <si>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</si>
  <si>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</si>
  <si>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Tel</t>
    <phoneticPr fontId="4"/>
  </si>
  <si>
    <t>E-mail</t>
    <phoneticPr fontId="4"/>
  </si>
  <si>
    <t>本学では、原則として電子契約による締結をお願いしております。
特別な事情がある場合のみ、書面契約をお選びください。</t>
    <phoneticPr fontId="4"/>
  </si>
  <si>
    <t>希望する
契約形態</t>
    <rPh sb="0" eb="2">
      <t>キボウ</t>
    </rPh>
    <rPh sb="5" eb="9">
      <t>ケイヤクケイタイ</t>
    </rPh>
    <phoneticPr fontId="4"/>
  </si>
  <si>
    <t>□</t>
  </si>
  <si>
    <t>電子契約（原則）</t>
    <rPh sb="0" eb="4">
      <t>デンシケイヤク</t>
    </rPh>
    <rPh sb="5" eb="7">
      <t>ゲンソク</t>
    </rPh>
    <phoneticPr fontId="4"/>
  </si>
  <si>
    <t>※立会人型電子契約サービス（GMOサイン）による契約です。
　GMOサインに登録していない企業等も対応可能です。</t>
    <rPh sb="24" eb="26">
      <t>ケイヤク</t>
    </rPh>
    <rPh sb="38" eb="40">
      <t>トウロク</t>
    </rPh>
    <rPh sb="45" eb="48">
      <t>キギョウトウ</t>
    </rPh>
    <rPh sb="49" eb="51">
      <t>タイオウ</t>
    </rPh>
    <rPh sb="51" eb="53">
      <t>カノウ</t>
    </rPh>
    <phoneticPr fontId="4"/>
  </si>
  <si>
    <t>書面契約（紙による締結を希望）</t>
  </si>
  <si>
    <t>／</t>
    <phoneticPr fontId="4"/>
  </si>
  <si>
    <t>理由</t>
    <rPh sb="0" eb="2">
      <t>リユウ</t>
    </rPh>
    <phoneticPr fontId="4"/>
  </si>
  <si>
    <t>（</t>
    <phoneticPr fontId="4"/>
  </si>
  <si>
    <t>）</t>
    <phoneticPr fontId="4"/>
  </si>
  <si>
    <t>電子契約
の場合</t>
    <rPh sb="0" eb="4">
      <t>デンシケイヤク</t>
    </rPh>
    <rPh sb="6" eb="8">
      <t>バアイ</t>
    </rPh>
    <phoneticPr fontId="4"/>
  </si>
  <si>
    <t>承認
権限者</t>
    <phoneticPr fontId="4"/>
  </si>
  <si>
    <t>氏名</t>
  </si>
  <si>
    <t>契約事務
担当者</t>
    <phoneticPr fontId="4"/>
  </si>
  <si>
    <t>※承認権限者は複数でも構いません。
※上記承認権限者及び契約事務担当者のメールアドレスへ立会人型電子契約サービスを通し、
　電子契約書の承認依頼をお送りします。
※電子契約を選択された場合、本申込書の記入内容をもとに意思確認書（別シート）が自動作成されます。
　本申込書の提出をもって、意思確認書も併せて提出いただいたものとして取り扱います。</t>
    <rPh sb="26" eb="27">
      <t>オヨ</t>
    </rPh>
    <rPh sb="114" eb="115">
      <t>ベツ</t>
    </rPh>
    <phoneticPr fontId="4"/>
  </si>
  <si>
    <t>書面契約
の場合</t>
    <rPh sb="0" eb="4">
      <t>ショメンケイヤク</t>
    </rPh>
    <rPh sb="6" eb="8">
      <t>バアイ</t>
    </rPh>
    <phoneticPr fontId="4"/>
  </si>
  <si>
    <t>契約書
送付先</t>
    <rPh sb="0" eb="3">
      <t>ケイヤクショ</t>
    </rPh>
    <rPh sb="4" eb="7">
      <t>ソウフサキ</t>
    </rPh>
    <phoneticPr fontId="4"/>
  </si>
  <si>
    <t>所属</t>
    <rPh sb="0" eb="2">
      <t>ショゾク</t>
    </rPh>
    <phoneticPr fontId="4"/>
  </si>
  <si>
    <t>相談題目</t>
    <rPh sb="0" eb="2">
      <t>ソウダン</t>
    </rPh>
    <phoneticPr fontId="4"/>
  </si>
  <si>
    <t>学術相談の
内容</t>
    <rPh sb="0" eb="4">
      <t>ガクジュツソウダン</t>
    </rPh>
    <rPh sb="6" eb="8">
      <t>ナイヨウ</t>
    </rPh>
    <phoneticPr fontId="4"/>
  </si>
  <si>
    <t>相談期間</t>
    <rPh sb="0" eb="2">
      <t>ソウダン</t>
    </rPh>
    <rPh sb="2" eb="4">
      <t>キカン</t>
    </rPh>
    <phoneticPr fontId="4"/>
  </si>
  <si>
    <t>から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</si>
  <si>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</si>
  <si>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</si>
  <si>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phoneticPr fontId="4"/>
  </si>
  <si>
    <t>まで</t>
    <phoneticPr fontId="4"/>
  </si>
  <si>
    <t>相談回数</t>
    <rPh sb="0" eb="2">
      <t>ソウダン</t>
    </rPh>
    <rPh sb="2" eb="4">
      <t>カイスウ</t>
    </rPh>
    <phoneticPr fontId="4"/>
  </si>
  <si>
    <t>全</t>
    <rPh sb="0" eb="1">
      <t>ゼン</t>
    </rPh>
    <phoneticPr fontId="4"/>
  </si>
  <si>
    <t>回</t>
    <rPh sb="0" eb="1">
      <t>カイ</t>
    </rPh>
    <phoneticPr fontId="4"/>
  </si>
  <si>
    <t>　※変更契約の場合は追加回数を記入してください</t>
    <rPh sb="2" eb="4">
      <t>ヘンコウ</t>
    </rPh>
    <rPh sb="4" eb="6">
      <t>ケイヤク</t>
    </rPh>
    <rPh sb="7" eb="9">
      <t>バアイ</t>
    </rPh>
    <rPh sb="10" eb="12">
      <t>ツイカ</t>
    </rPh>
    <rPh sb="12" eb="14">
      <t>カイスウ</t>
    </rPh>
    <rPh sb="15" eb="17">
      <t>キニュウ</t>
    </rPh>
    <phoneticPr fontId="4"/>
  </si>
  <si>
    <t>実施場所</t>
    <phoneticPr fontId="4"/>
  </si>
  <si>
    <t>希望教員名</t>
    <phoneticPr fontId="4"/>
  </si>
  <si>
    <t>学校名</t>
    <rPh sb="0" eb="3">
      <t>ガッコウメイ</t>
    </rPh>
    <phoneticPr fontId="4"/>
  </si>
  <si>
    <t>氏　名</t>
    <rPh sb="0" eb="1">
      <t>シ</t>
    </rPh>
    <rPh sb="2" eb="3">
      <t>ナ</t>
    </rPh>
    <phoneticPr fontId="4"/>
  </si>
  <si>
    <t xml:space="preserve">学術相談料
</t>
    <phoneticPr fontId="4"/>
  </si>
  <si>
    <t>納付方法</t>
    <rPh sb="0" eb="2">
      <t>ノウフ</t>
    </rPh>
    <rPh sb="2" eb="4">
      <t>ホウホウ</t>
    </rPh>
    <phoneticPr fontId="4"/>
  </si>
  <si>
    <t>一括納付</t>
  </si>
  <si>
    <t>税込</t>
    <rPh sb="0" eb="2">
      <t>ゼイコ</t>
    </rPh>
    <phoneticPr fontId="4"/>
  </si>
  <si>
    <t>税抜き</t>
    <rPh sb="0" eb="2">
      <t>ゼイヌ</t>
    </rPh>
    <phoneticPr fontId="4"/>
  </si>
  <si>
    <t>消費税</t>
    <rPh sb="0" eb="3">
      <t>ショウヒゼイ</t>
    </rPh>
    <phoneticPr fontId="4"/>
  </si>
  <si>
    <r>
      <t xml:space="preserve">研究経費（A）
</t>
    </r>
    <r>
      <rPr>
        <sz val="9"/>
        <rFont val="ＭＳ 明朝"/>
        <family val="1"/>
        <charset val="128"/>
      </rPr>
      <t>（直接経費）</t>
    </r>
    <rPh sb="0" eb="4">
      <t>ケンキュウケイヒ</t>
    </rPh>
    <rPh sb="9" eb="13">
      <t>チョクセツケイヒ</t>
    </rPh>
    <phoneticPr fontId="4"/>
  </si>
  <si>
    <t>分割納付</t>
    <rPh sb="0" eb="2">
      <t>ブンカツ</t>
    </rPh>
    <rPh sb="2" eb="4">
      <t>ノウフ</t>
    </rPh>
    <phoneticPr fontId="4"/>
  </si>
  <si>
    <r>
      <t xml:space="preserve">管理費（B）
</t>
    </r>
    <r>
      <rPr>
        <sz val="8"/>
        <rFont val="ＭＳ 明朝"/>
        <family val="1"/>
        <charset val="128"/>
      </rPr>
      <t>(間接経費）</t>
    </r>
    <r>
      <rPr>
        <vertAlign val="superscript"/>
        <sz val="8"/>
        <rFont val="ＭＳ 明朝"/>
        <family val="1"/>
        <charset val="128"/>
      </rPr>
      <t>※</t>
    </r>
    <rPh sb="0" eb="3">
      <t>カンリヒ</t>
    </rPh>
    <rPh sb="8" eb="10">
      <t>カンセツ</t>
    </rPh>
    <rPh sb="10" eb="12">
      <t>ケイヒ</t>
    </rPh>
    <phoneticPr fontId="4"/>
  </si>
  <si>
    <t>小　計</t>
    <rPh sb="0" eb="1">
      <t>ショウ</t>
    </rPh>
    <rPh sb="2" eb="3">
      <t>ケイ</t>
    </rPh>
    <phoneticPr fontId="4"/>
  </si>
  <si>
    <t>学術相談料総額（A+B）</t>
    <phoneticPr fontId="4"/>
  </si>
  <si>
    <t>（税込）</t>
    <rPh sb="1" eb="3">
      <t>ゼイコ</t>
    </rPh>
    <phoneticPr fontId="4"/>
  </si>
  <si>
    <t>※分割納付は複数年度のみ</t>
    <phoneticPr fontId="4"/>
  </si>
  <si>
    <t>※　法人規定により、総額の10％相当額を管理費として計上します。</t>
    <phoneticPr fontId="4"/>
  </si>
  <si>
    <t>特記事項</t>
    <rPh sb="0" eb="2">
      <t>トッキ</t>
    </rPh>
    <rPh sb="2" eb="4">
      <t>ジコウ</t>
    </rPh>
    <phoneticPr fontId="4"/>
  </si>
  <si>
    <t>東京都立大学</t>
    <rPh sb="0" eb="6">
      <t>トウキョウトリツダイガク</t>
    </rPh>
    <phoneticPr fontId="4"/>
  </si>
  <si>
    <t>東京都立産業技術大学院大学</t>
    <rPh sb="0" eb="2">
      <t>トウキョウ</t>
    </rPh>
    <rPh sb="2" eb="4">
      <t>トリツ</t>
    </rPh>
    <rPh sb="4" eb="6">
      <t>サンギョウ</t>
    </rPh>
    <rPh sb="6" eb="8">
      <t>ギジュツ</t>
    </rPh>
    <rPh sb="8" eb="11">
      <t>ダイガクイン</t>
    </rPh>
    <rPh sb="11" eb="13">
      <t>ダイガク</t>
    </rPh>
    <phoneticPr fontId="4"/>
  </si>
  <si>
    <t>東京都立産業技術高等専門学校</t>
    <rPh sb="0" eb="2">
      <t>トウキョウ</t>
    </rPh>
    <rPh sb="2" eb="4">
      <t>トリツ</t>
    </rPh>
    <rPh sb="4" eb="6">
      <t>サンギョウ</t>
    </rPh>
    <rPh sb="6" eb="8">
      <t>ギジュツ</t>
    </rPh>
    <rPh sb="8" eb="14">
      <t>コウトウセンモンガッコウ</t>
    </rPh>
    <phoneticPr fontId="4"/>
  </si>
  <si>
    <t>新規契約</t>
  </si>
  <si>
    <t>○○○○株式会社</t>
    <phoneticPr fontId="4"/>
  </si>
  <si>
    <t>代表取締役</t>
    <phoneticPr fontId="4"/>
  </si>
  <si>
    <t>○○　○○</t>
    <phoneticPr fontId="4"/>
  </si>
  <si>
    <t>I 卸売業、小売業</t>
  </si>
  <si>
    <t>100-0000</t>
    <phoneticPr fontId="4"/>
  </si>
  <si>
    <t>○○県○○市○○町○丁目○番○号</t>
    <phoneticPr fontId="4"/>
  </si>
  <si>
    <t>○○部</t>
    <phoneticPr fontId="4"/>
  </si>
  <si>
    <t>主任</t>
    <phoneticPr fontId="4"/>
  </si>
  <si>
    <t>〇〇-○○○○-○○○○</t>
    <phoneticPr fontId="4"/>
  </si>
  <si>
    <t>○○＠○○</t>
    <phoneticPr fontId="4"/>
  </si>
  <si>
    <t>■</t>
  </si>
  <si>
    <t>○○部</t>
    <rPh sb="2" eb="3">
      <t>ブ</t>
    </rPh>
    <phoneticPr fontId="4"/>
  </si>
  <si>
    <t>部長</t>
    <rPh sb="0" eb="2">
      <t>ブチョウ</t>
    </rPh>
    <phoneticPr fontId="4"/>
  </si>
  <si>
    <t>○○　○○</t>
  </si>
  <si>
    <t>○○＠○○</t>
  </si>
  <si>
    <t>○○部</t>
    <rPh sb="0" eb="3">
      <t>マルマルブ</t>
    </rPh>
    <phoneticPr fontId="4"/>
  </si>
  <si>
    <t>主任</t>
    <rPh sb="0" eb="2">
      <t>シュニン</t>
    </rPh>
    <phoneticPr fontId="4"/>
  </si>
  <si>
    <t>○○○○○に関する技術相談</t>
    <phoneticPr fontId="4"/>
  </si>
  <si>
    <t>〇〇〇〇に関わる分析方法について</t>
    <phoneticPr fontId="4"/>
  </si>
  <si>
    <t>契約締結日</t>
    <rPh sb="0" eb="5">
      <t>ケイヤクテイケツビ</t>
    </rPh>
    <phoneticPr fontId="4"/>
  </si>
  <si>
    <t>東京都立大学　〇〇キャンパス</t>
    <phoneticPr fontId="4"/>
  </si>
  <si>
    <t>東京都立大学</t>
  </si>
  <si>
    <t>理学部</t>
    <rPh sb="0" eb="3">
      <t>リガクブ</t>
    </rPh>
    <phoneticPr fontId="4"/>
  </si>
  <si>
    <t>意思確認書</t>
  </si>
  <si>
    <t>　東京都公立大学法人と立会人型電子契約サービスを利用して、契約を締結することに同意します。
　なお、電子契約における承認権限者は、次のとおりです。</t>
    <phoneticPr fontId="4"/>
  </si>
  <si>
    <t>記</t>
  </si>
  <si>
    <t>１  電子契約案件名</t>
  </si>
  <si>
    <t>２  承認権限者情報</t>
  </si>
  <si>
    <t>◆承認権限者</t>
    <phoneticPr fontId="4"/>
  </si>
  <si>
    <t>部署・役職</t>
  </si>
  <si>
    <t>メールアドレス</t>
  </si>
  <si>
    <t>◆契約事務担当者</t>
    <phoneticPr fontId="4"/>
  </si>
  <si>
    <t>※承認権限者は複数でも構いません。適宜表を追加して記入ください。
※上記契約事務担当者及び承認権限者のメールアドレスへ立会人型電子契約サービスを通し、
　電子契約書の承認依頼をお送りします。</t>
    <phoneticPr fontId="4"/>
  </si>
  <si>
    <r>
      <rPr>
        <sz val="10"/>
        <rFont val="ＭＳ 明朝"/>
        <family val="1"/>
        <charset val="128"/>
      </rPr>
      <t>３  その他
指定したメールアドレスが変更となる場合には、速やかに変更後のメールアドレスをこの様式により報告してください。</t>
    </r>
  </si>
  <si>
    <t>進捗管理シートに必要な項目</t>
    <rPh sb="0" eb="2">
      <t>シンチョク</t>
    </rPh>
    <rPh sb="2" eb="4">
      <t>カンリ</t>
    </rPh>
    <rPh sb="8" eb="10">
      <t>ヒツヨウ</t>
    </rPh>
    <rPh sb="11" eb="13">
      <t>コウモク</t>
    </rPh>
    <phoneticPr fontId="26"/>
  </si>
  <si>
    <t>起案時に必要な項</t>
    <rPh sb="0" eb="2">
      <t>キアン</t>
    </rPh>
    <rPh sb="2" eb="3">
      <t>ジ</t>
    </rPh>
    <rPh sb="4" eb="6">
      <t>ヒツヨウ</t>
    </rPh>
    <rPh sb="7" eb="8">
      <t>コウ</t>
    </rPh>
    <phoneticPr fontId="26"/>
  </si>
  <si>
    <t>契約DBに必要</t>
    <rPh sb="0" eb="2">
      <t>ケイヤク</t>
    </rPh>
    <rPh sb="5" eb="7">
      <t>ヒツヨウ</t>
    </rPh>
    <phoneticPr fontId="26"/>
  </si>
  <si>
    <t>自動入力</t>
    <rPh sb="0" eb="2">
      <t>ジドウ</t>
    </rPh>
    <rPh sb="2" eb="4">
      <t>ニュウリョク</t>
    </rPh>
    <phoneticPr fontId="26"/>
  </si>
  <si>
    <t>↓全角８文字</t>
    <rPh sb="1" eb="3">
      <t>ゼンカク</t>
    </rPh>
    <rPh sb="4" eb="6">
      <t>モジ</t>
    </rPh>
    <phoneticPr fontId="26"/>
  </si>
  <si>
    <t>合計</t>
    <rPh sb="0" eb="2">
      <t>ゴウケイ</t>
    </rPh>
    <phoneticPr fontId="26"/>
  </si>
  <si>
    <t>↓特にない場合は記入不要</t>
    <phoneticPr fontId="26"/>
  </si>
  <si>
    <t>分割納付・入金日が年度をまたぐ場合は手直しする</t>
    <rPh sb="0" eb="2">
      <t>ブンカツ</t>
    </rPh>
    <rPh sb="2" eb="4">
      <t>ノウフ</t>
    </rPh>
    <rPh sb="5" eb="7">
      <t>ニュウキン</t>
    </rPh>
    <rPh sb="7" eb="8">
      <t>ビ</t>
    </rPh>
    <rPh sb="9" eb="11">
      <t>ネンド</t>
    </rPh>
    <rPh sb="15" eb="17">
      <t>バアイ</t>
    </rPh>
    <rPh sb="18" eb="20">
      <t>テナオ</t>
    </rPh>
    <phoneticPr fontId="26"/>
  </si>
  <si>
    <t>↓特にない場合は記入不要</t>
    <rPh sb="1" eb="2">
      <t>トク</t>
    </rPh>
    <rPh sb="5" eb="7">
      <t>バアイ</t>
    </rPh>
    <rPh sb="8" eb="10">
      <t>キニュウ</t>
    </rPh>
    <rPh sb="10" eb="12">
      <t>フヨウ</t>
    </rPh>
    <phoneticPr fontId="26"/>
  </si>
  <si>
    <t>経過
日数</t>
    <phoneticPr fontId="26"/>
  </si>
  <si>
    <t>通し
番号</t>
    <rPh sb="0" eb="1">
      <t>トオ</t>
    </rPh>
    <rPh sb="3" eb="5">
      <t>バンゴウ</t>
    </rPh>
    <phoneticPr fontId="26"/>
  </si>
  <si>
    <t>特記事項</t>
    <rPh sb="0" eb="4">
      <t>トッキジコウ</t>
    </rPh>
    <phoneticPr fontId="26"/>
  </si>
  <si>
    <t>契約
形態</t>
    <rPh sb="0" eb="2">
      <t>ケイヤク</t>
    </rPh>
    <rPh sb="3" eb="5">
      <t>ケイタイ</t>
    </rPh>
    <phoneticPr fontId="4"/>
  </si>
  <si>
    <t>ステータス
更新日</t>
    <rPh sb="6" eb="9">
      <t>コウシンビ</t>
    </rPh>
    <phoneticPr fontId="26"/>
  </si>
  <si>
    <t>URA</t>
    <phoneticPr fontId="26"/>
  </si>
  <si>
    <t>外部資金係</t>
    <rPh sb="0" eb="2">
      <t>ガイブ</t>
    </rPh>
    <rPh sb="2" eb="4">
      <t>シキン</t>
    </rPh>
    <rPh sb="4" eb="5">
      <t>ガカリ</t>
    </rPh>
    <phoneticPr fontId="26"/>
  </si>
  <si>
    <t>内線</t>
    <rPh sb="0" eb="2">
      <t>ナイセン</t>
    </rPh>
    <phoneticPr fontId="26"/>
  </si>
  <si>
    <t>契約概要</t>
    <rPh sb="0" eb="2">
      <t>ケイヤク</t>
    </rPh>
    <rPh sb="2" eb="4">
      <t>ガイヨウ</t>
    </rPh>
    <phoneticPr fontId="26"/>
  </si>
  <si>
    <t>相手先1</t>
    <rPh sb="0" eb="3">
      <t>アイテサキ</t>
    </rPh>
    <phoneticPr fontId="26"/>
  </si>
  <si>
    <t>相手先2</t>
    <rPh sb="0" eb="3">
      <t>アイテサキ</t>
    </rPh>
    <phoneticPr fontId="26"/>
  </si>
  <si>
    <t>相手先3</t>
    <rPh sb="0" eb="3">
      <t>アイテサキ</t>
    </rPh>
    <phoneticPr fontId="26"/>
  </si>
  <si>
    <t>相手先4</t>
    <rPh sb="0" eb="3">
      <t>アイテサキ</t>
    </rPh>
    <phoneticPr fontId="26"/>
  </si>
  <si>
    <t>相手先5</t>
    <rPh sb="0" eb="3">
      <t>アイテサキ</t>
    </rPh>
    <phoneticPr fontId="26"/>
  </si>
  <si>
    <t>担当教員</t>
    <rPh sb="0" eb="2">
      <t>タントウ</t>
    </rPh>
    <rPh sb="2" eb="4">
      <t>キョウイン</t>
    </rPh>
    <phoneticPr fontId="26"/>
  </si>
  <si>
    <t>所属</t>
    <rPh sb="0" eb="2">
      <t>ショゾク</t>
    </rPh>
    <phoneticPr fontId="26"/>
  </si>
  <si>
    <t>文書管理番号</t>
    <rPh sb="0" eb="2">
      <t>ブンショ</t>
    </rPh>
    <rPh sb="2" eb="4">
      <t>カンリ</t>
    </rPh>
    <rPh sb="4" eb="6">
      <t>バンゴウ</t>
    </rPh>
    <phoneticPr fontId="26"/>
  </si>
  <si>
    <t>種別</t>
    <rPh sb="0" eb="2">
      <t>シュベツ</t>
    </rPh>
    <phoneticPr fontId="26"/>
  </si>
  <si>
    <t>相談題目</t>
    <rPh sb="0" eb="2">
      <t>ソウダン</t>
    </rPh>
    <rPh sb="2" eb="4">
      <t>ダイモク</t>
    </rPh>
    <phoneticPr fontId="26"/>
  </si>
  <si>
    <t>相談回数</t>
    <rPh sb="0" eb="2">
      <t>ソウダン</t>
    </rPh>
    <rPh sb="2" eb="4">
      <t>カイスウ</t>
    </rPh>
    <phoneticPr fontId="26"/>
  </si>
  <si>
    <t>相談内容</t>
    <rPh sb="0" eb="2">
      <t>ソウダン</t>
    </rPh>
    <rPh sb="2" eb="4">
      <t>ナイヨウ</t>
    </rPh>
    <phoneticPr fontId="26"/>
  </si>
  <si>
    <t>研究期間
開始日</t>
    <rPh sb="0" eb="2">
      <t>ケンキュウ</t>
    </rPh>
    <rPh sb="2" eb="4">
      <t>キカン</t>
    </rPh>
    <rPh sb="5" eb="8">
      <t>カイシビ</t>
    </rPh>
    <phoneticPr fontId="26"/>
  </si>
  <si>
    <t>研究期間
終了日</t>
    <rPh sb="5" eb="8">
      <t>シュウリョウビ</t>
    </rPh>
    <phoneticPr fontId="26"/>
  </si>
  <si>
    <t>相手先</t>
    <phoneticPr fontId="26"/>
  </si>
  <si>
    <t>所属
学部等</t>
    <rPh sb="0" eb="2">
      <t>ショゾク</t>
    </rPh>
    <rPh sb="3" eb="6">
      <t>ガクブトウ</t>
    </rPh>
    <phoneticPr fontId="26"/>
  </si>
  <si>
    <t>学科</t>
    <rPh sb="0" eb="2">
      <t>ガッカ</t>
    </rPh>
    <phoneticPr fontId="26"/>
  </si>
  <si>
    <t>職員番号</t>
    <rPh sb="0" eb="2">
      <t>ショクイン</t>
    </rPh>
    <rPh sb="2" eb="4">
      <t>バンゴウ</t>
    </rPh>
    <phoneticPr fontId="26"/>
  </si>
  <si>
    <t>担当
教員名</t>
    <rPh sb="5" eb="6">
      <t>メイ</t>
    </rPh>
    <phoneticPr fontId="26"/>
  </si>
  <si>
    <t>職位</t>
    <rPh sb="0" eb="2">
      <t>ショクイ</t>
    </rPh>
    <phoneticPr fontId="26"/>
  </si>
  <si>
    <t>提供物品の有無及びその返還の要否</t>
    <rPh sb="0" eb="2">
      <t>テイキョウ</t>
    </rPh>
    <rPh sb="2" eb="4">
      <t>ブッピン</t>
    </rPh>
    <rPh sb="5" eb="7">
      <t>ウム</t>
    </rPh>
    <rPh sb="7" eb="8">
      <t>オヨ</t>
    </rPh>
    <rPh sb="11" eb="13">
      <t>ヘンカン</t>
    </rPh>
    <rPh sb="14" eb="16">
      <t>ヨウヒ</t>
    </rPh>
    <phoneticPr fontId="26"/>
  </si>
  <si>
    <t>納付の方法</t>
    <rPh sb="0" eb="2">
      <t>ノウフ</t>
    </rPh>
    <rPh sb="3" eb="5">
      <t>ホウホウ</t>
    </rPh>
    <phoneticPr fontId="26"/>
  </si>
  <si>
    <t>配当コード</t>
    <rPh sb="0" eb="2">
      <t>ハイトウ</t>
    </rPh>
    <phoneticPr fontId="26"/>
  </si>
  <si>
    <t>プロジェクト
コード</t>
    <phoneticPr fontId="26"/>
  </si>
  <si>
    <t>プロジェクト名称</t>
    <rPh sb="6" eb="8">
      <t>メイショウ</t>
    </rPh>
    <phoneticPr fontId="26"/>
  </si>
  <si>
    <t>合計金額</t>
    <rPh sb="0" eb="2">
      <t>ゴウケイ</t>
    </rPh>
    <rPh sb="2" eb="4">
      <t>キンガク</t>
    </rPh>
    <phoneticPr fontId="26"/>
  </si>
  <si>
    <t>直接経費</t>
    <rPh sb="0" eb="2">
      <t>チョクセツ</t>
    </rPh>
    <rPh sb="2" eb="4">
      <t>ケイヒ</t>
    </rPh>
    <phoneticPr fontId="26"/>
  </si>
  <si>
    <t>管理費</t>
    <rPh sb="0" eb="3">
      <t>カンリヒ</t>
    </rPh>
    <phoneticPr fontId="26"/>
  </si>
  <si>
    <t>今回受入合計</t>
    <rPh sb="0" eb="2">
      <t>コンカイ</t>
    </rPh>
    <rPh sb="2" eb="4">
      <t>ウケイ</t>
    </rPh>
    <rPh sb="4" eb="6">
      <t>ゴウケイ</t>
    </rPh>
    <phoneticPr fontId="26"/>
  </si>
  <si>
    <t>今回受入直接経費</t>
    <rPh sb="0" eb="2">
      <t>コンカイ</t>
    </rPh>
    <rPh sb="2" eb="3">
      <t>ジュ</t>
    </rPh>
    <rPh sb="4" eb="6">
      <t>チョクセツ</t>
    </rPh>
    <rPh sb="5" eb="7">
      <t>ケイヒ</t>
    </rPh>
    <phoneticPr fontId="26"/>
  </si>
  <si>
    <t>今回受入間接経費</t>
    <rPh sb="0" eb="2">
      <t>コンカイ</t>
    </rPh>
    <rPh sb="2" eb="4">
      <t>ウケイレ</t>
    </rPh>
    <rPh sb="4" eb="6">
      <t>カンセツ</t>
    </rPh>
    <rPh sb="6" eb="8">
      <t>ケイヒ</t>
    </rPh>
    <phoneticPr fontId="26"/>
  </si>
  <si>
    <t>受入年度</t>
    <rPh sb="0" eb="2">
      <t>ウケイ</t>
    </rPh>
    <rPh sb="2" eb="4">
      <t>ネンド</t>
    </rPh>
    <phoneticPr fontId="26"/>
  </si>
  <si>
    <t>起案
年度</t>
    <rPh sb="0" eb="2">
      <t>キアン</t>
    </rPh>
    <rPh sb="3" eb="5">
      <t>ネンド</t>
    </rPh>
    <phoneticPr fontId="26"/>
  </si>
  <si>
    <t>起案番号</t>
    <rPh sb="0" eb="2">
      <t>キアン</t>
    </rPh>
    <rPh sb="2" eb="4">
      <t>バンゴウ</t>
    </rPh>
    <phoneticPr fontId="26"/>
  </si>
  <si>
    <t>施行
予定日</t>
    <rPh sb="0" eb="2">
      <t>シコウ</t>
    </rPh>
    <rPh sb="3" eb="5">
      <t>ヨテイ</t>
    </rPh>
    <rPh sb="5" eb="6">
      <t>ヒ</t>
    </rPh>
    <phoneticPr fontId="26"/>
  </si>
  <si>
    <t>起案日</t>
    <rPh sb="0" eb="2">
      <t>キアン</t>
    </rPh>
    <rPh sb="2" eb="3">
      <t>ヒ</t>
    </rPh>
    <phoneticPr fontId="26"/>
  </si>
  <si>
    <t>契約締結日</t>
    <rPh sb="0" eb="2">
      <t>ケイヤク</t>
    </rPh>
    <rPh sb="2" eb="4">
      <t>テイケツ</t>
    </rPh>
    <rPh sb="4" eb="5">
      <t>ビ</t>
    </rPh>
    <phoneticPr fontId="26"/>
  </si>
  <si>
    <t>前回契約</t>
    <rPh sb="0" eb="2">
      <t>ゼンカイ</t>
    </rPh>
    <rPh sb="2" eb="4">
      <t>ケイヤク</t>
    </rPh>
    <phoneticPr fontId="26"/>
  </si>
  <si>
    <t>原契約
起案番号</t>
    <rPh sb="0" eb="3">
      <t>ゲンケイヤク</t>
    </rPh>
    <rPh sb="4" eb="6">
      <t>キアン</t>
    </rPh>
    <rPh sb="6" eb="8">
      <t>バンゴウ</t>
    </rPh>
    <phoneticPr fontId="26"/>
  </si>
  <si>
    <t>変更事由</t>
    <rPh sb="0" eb="2">
      <t>ヘンコウ</t>
    </rPh>
    <rPh sb="2" eb="4">
      <t>ジユウ</t>
    </rPh>
    <phoneticPr fontId="26"/>
  </si>
  <si>
    <t>ファイル
番号</t>
    <rPh sb="5" eb="7">
      <t>バンゴウ</t>
    </rPh>
    <phoneticPr fontId="26"/>
  </si>
  <si>
    <t>研究分野
分類</t>
    <rPh sb="0" eb="2">
      <t>ケンキュウ</t>
    </rPh>
    <rPh sb="2" eb="4">
      <t>ブンヤ</t>
    </rPh>
    <rPh sb="5" eb="7">
      <t>ブンルイ</t>
    </rPh>
    <phoneticPr fontId="26"/>
  </si>
  <si>
    <t>相手先分類</t>
    <rPh sb="0" eb="3">
      <t>アイテサキ</t>
    </rPh>
    <rPh sb="3" eb="5">
      <t>ブンルイ</t>
    </rPh>
    <phoneticPr fontId="26"/>
  </si>
  <si>
    <t>都連携</t>
    <rPh sb="0" eb="1">
      <t>ト</t>
    </rPh>
    <rPh sb="1" eb="3">
      <t>レンケイ</t>
    </rPh>
    <phoneticPr fontId="26"/>
  </si>
  <si>
    <t>資金配分機関
（元契約先名）</t>
    <rPh sb="0" eb="2">
      <t>シキン</t>
    </rPh>
    <rPh sb="2" eb="4">
      <t>ハイブン</t>
    </rPh>
    <rPh sb="4" eb="6">
      <t>キカン</t>
    </rPh>
    <rPh sb="8" eb="9">
      <t>モト</t>
    </rPh>
    <rPh sb="9" eb="11">
      <t>ケイヤク</t>
    </rPh>
    <rPh sb="11" eb="12">
      <t>サキ</t>
    </rPh>
    <rPh sb="12" eb="13">
      <t>メイ</t>
    </rPh>
    <phoneticPr fontId="26"/>
  </si>
  <si>
    <t>再委託
種別</t>
    <rPh sb="0" eb="3">
      <t>サイイタク</t>
    </rPh>
    <rPh sb="4" eb="6">
      <t>シュベツ</t>
    </rPh>
    <phoneticPr fontId="26"/>
  </si>
  <si>
    <t>相手先1</t>
    <rPh sb="0" eb="2">
      <t>アイテ</t>
    </rPh>
    <rPh sb="2" eb="3">
      <t>サキ</t>
    </rPh>
    <phoneticPr fontId="26"/>
  </si>
  <si>
    <t>契約締結者名1</t>
    <rPh sb="0" eb="2">
      <t>ケイヤク</t>
    </rPh>
    <rPh sb="2" eb="4">
      <t>テイケツ</t>
    </rPh>
    <rPh sb="4" eb="5">
      <t>シャ</t>
    </rPh>
    <rPh sb="5" eb="6">
      <t>メイ</t>
    </rPh>
    <phoneticPr fontId="26"/>
  </si>
  <si>
    <t>契約締結者
所属1</t>
    <rPh sb="0" eb="2">
      <t>ケイヤク</t>
    </rPh>
    <rPh sb="2" eb="4">
      <t>テイケツ</t>
    </rPh>
    <rPh sb="4" eb="5">
      <t>シャ</t>
    </rPh>
    <rPh sb="6" eb="8">
      <t>ショゾク</t>
    </rPh>
    <phoneticPr fontId="26"/>
  </si>
  <si>
    <t>契約締結者
役職1</t>
    <rPh sb="0" eb="2">
      <t>ケイヤク</t>
    </rPh>
    <rPh sb="2" eb="4">
      <t>テイケツ</t>
    </rPh>
    <rPh sb="4" eb="5">
      <t>シャ</t>
    </rPh>
    <rPh sb="6" eb="8">
      <t>ヤクショク</t>
    </rPh>
    <phoneticPr fontId="26"/>
  </si>
  <si>
    <t>契約締結者
郵便番号1</t>
    <rPh sb="0" eb="2">
      <t>ケイヤク</t>
    </rPh>
    <rPh sb="2" eb="4">
      <t>テイケツ</t>
    </rPh>
    <rPh sb="4" eb="5">
      <t>シャ</t>
    </rPh>
    <rPh sb="6" eb="10">
      <t>ユウビンバンゴウ</t>
    </rPh>
    <phoneticPr fontId="26"/>
  </si>
  <si>
    <t>契約締結者
住所1</t>
    <rPh sb="0" eb="2">
      <t>ケイヤク</t>
    </rPh>
    <rPh sb="2" eb="4">
      <t>テイケツ</t>
    </rPh>
    <rPh sb="4" eb="5">
      <t>シャ</t>
    </rPh>
    <rPh sb="6" eb="8">
      <t>ジュウショ</t>
    </rPh>
    <phoneticPr fontId="26"/>
  </si>
  <si>
    <t>債主コード１</t>
    <rPh sb="0" eb="2">
      <t>サイシュ</t>
    </rPh>
    <phoneticPr fontId="26"/>
  </si>
  <si>
    <t>負担額1</t>
    <rPh sb="0" eb="2">
      <t>フタン</t>
    </rPh>
    <rPh sb="2" eb="3">
      <t>ガク</t>
    </rPh>
    <phoneticPr fontId="26"/>
  </si>
  <si>
    <t>担当者名1</t>
  </si>
  <si>
    <t>担当者
所属1</t>
  </si>
  <si>
    <t>担当者
連絡先1</t>
  </si>
  <si>
    <t>相手先
郵便番号1</t>
  </si>
  <si>
    <t>相手先
住所1</t>
  </si>
  <si>
    <t>相手先
電話番号1</t>
  </si>
  <si>
    <t>承認権限者
部署</t>
    <rPh sb="0" eb="5">
      <t>ショウニンケンゲンシャ</t>
    </rPh>
    <rPh sb="6" eb="8">
      <t>ブショ</t>
    </rPh>
    <phoneticPr fontId="4"/>
  </si>
  <si>
    <t>承認権限者
役職</t>
    <rPh sb="0" eb="5">
      <t>ショウニンケンゲンシャ</t>
    </rPh>
    <rPh sb="6" eb="8">
      <t>ヤクショク</t>
    </rPh>
    <phoneticPr fontId="4"/>
  </si>
  <si>
    <t>承認権限者
氏名</t>
    <rPh sb="0" eb="5">
      <t>ショウニンケンゲンシャ</t>
    </rPh>
    <rPh sb="6" eb="8">
      <t>シメイ</t>
    </rPh>
    <phoneticPr fontId="4"/>
  </si>
  <si>
    <t>承認権限者
メール
アドレス</t>
    <rPh sb="0" eb="5">
      <t>ショウニンケンゲンシャ</t>
    </rPh>
    <phoneticPr fontId="4"/>
  </si>
  <si>
    <t>契約担当者
部署</t>
    <rPh sb="0" eb="5">
      <t>ケイヤクタントウシャ</t>
    </rPh>
    <rPh sb="6" eb="8">
      <t>ブショ</t>
    </rPh>
    <phoneticPr fontId="4"/>
  </si>
  <si>
    <t>契約担当者
役職</t>
    <rPh sb="6" eb="8">
      <t>ヤクショク</t>
    </rPh>
    <phoneticPr fontId="4"/>
  </si>
  <si>
    <t>契約担当者
氏名</t>
    <rPh sb="6" eb="8">
      <t>シメイ</t>
    </rPh>
    <phoneticPr fontId="4"/>
  </si>
  <si>
    <t>契約担当者
メール
アドレス</t>
    <phoneticPr fontId="4"/>
  </si>
  <si>
    <t>書類送付先
所属</t>
    <rPh sb="0" eb="2">
      <t>ショルイ</t>
    </rPh>
    <rPh sb="2" eb="5">
      <t>ソウフサキ</t>
    </rPh>
    <rPh sb="6" eb="8">
      <t>ショゾク</t>
    </rPh>
    <phoneticPr fontId="4"/>
  </si>
  <si>
    <t>書類送付先
氏名</t>
    <rPh sb="0" eb="2">
      <t>ショルイ</t>
    </rPh>
    <rPh sb="2" eb="5">
      <t>ソウフサキ</t>
    </rPh>
    <rPh sb="6" eb="8">
      <t>シメイ</t>
    </rPh>
    <phoneticPr fontId="4"/>
  </si>
  <si>
    <t>書類送付先
郵便番号</t>
    <rPh sb="0" eb="2">
      <t>ショルイ</t>
    </rPh>
    <rPh sb="2" eb="5">
      <t>ソウフサキ</t>
    </rPh>
    <rPh sb="6" eb="10">
      <t>ユウビンバンゴウ</t>
    </rPh>
    <phoneticPr fontId="4"/>
  </si>
  <si>
    <t>書類送付先
住所</t>
    <rPh sb="0" eb="2">
      <t>ショルイ</t>
    </rPh>
    <rPh sb="2" eb="5">
      <t>ソウフサキ</t>
    </rPh>
    <rPh sb="6" eb="8">
      <t>ジュウショ</t>
    </rPh>
    <phoneticPr fontId="4"/>
  </si>
  <si>
    <t>書類送付先
電話番号</t>
    <rPh sb="0" eb="2">
      <t>ショルイ</t>
    </rPh>
    <rPh sb="2" eb="5">
      <t>ソウフサキ</t>
    </rPh>
    <rPh sb="6" eb="10">
      <t>デンワバンゴウ</t>
    </rPh>
    <phoneticPr fontId="4"/>
  </si>
  <si>
    <t>書類送付先
メール
アドレス</t>
    <rPh sb="0" eb="2">
      <t>ショルイ</t>
    </rPh>
    <rPh sb="2" eb="5">
      <t>ソウフサキ</t>
    </rPh>
    <phoneticPr fontId="4"/>
  </si>
  <si>
    <t>相手先2</t>
    <rPh sb="0" eb="2">
      <t>アイテ</t>
    </rPh>
    <rPh sb="2" eb="3">
      <t>サキ</t>
    </rPh>
    <phoneticPr fontId="26"/>
  </si>
  <si>
    <t>契約締結者名2</t>
    <rPh sb="0" eb="2">
      <t>ケイヤク</t>
    </rPh>
    <rPh sb="2" eb="4">
      <t>テイケツ</t>
    </rPh>
    <rPh sb="4" eb="5">
      <t>シャ</t>
    </rPh>
    <rPh sb="5" eb="6">
      <t>メイ</t>
    </rPh>
    <phoneticPr fontId="26"/>
  </si>
  <si>
    <t>契約締結者
所属2</t>
    <rPh sb="0" eb="2">
      <t>ケイヤク</t>
    </rPh>
    <rPh sb="2" eb="4">
      <t>テイケツ</t>
    </rPh>
    <rPh sb="4" eb="5">
      <t>シャ</t>
    </rPh>
    <rPh sb="6" eb="8">
      <t>ショゾク</t>
    </rPh>
    <phoneticPr fontId="26"/>
  </si>
  <si>
    <t>契約締結者
役職2</t>
    <rPh sb="0" eb="2">
      <t>ケイヤク</t>
    </rPh>
    <rPh sb="2" eb="4">
      <t>テイケツ</t>
    </rPh>
    <rPh sb="4" eb="5">
      <t>シャ</t>
    </rPh>
    <rPh sb="6" eb="8">
      <t>ヤクショク</t>
    </rPh>
    <phoneticPr fontId="26"/>
  </si>
  <si>
    <t>契約締結者
郵便番号2</t>
    <rPh sb="0" eb="2">
      <t>ケイヤク</t>
    </rPh>
    <rPh sb="2" eb="4">
      <t>テイケツ</t>
    </rPh>
    <rPh sb="4" eb="5">
      <t>シャ</t>
    </rPh>
    <rPh sb="6" eb="10">
      <t>ユウビンバンゴウ</t>
    </rPh>
    <phoneticPr fontId="26"/>
  </si>
  <si>
    <t>契約締結者
住所2</t>
    <rPh sb="0" eb="2">
      <t>ケイヤク</t>
    </rPh>
    <rPh sb="2" eb="4">
      <t>テイケツ</t>
    </rPh>
    <rPh sb="4" eb="5">
      <t>シャ</t>
    </rPh>
    <rPh sb="6" eb="8">
      <t>ジュウショ</t>
    </rPh>
    <phoneticPr fontId="26"/>
  </si>
  <si>
    <t>債主コード2</t>
    <rPh sb="0" eb="2">
      <t>サイシュ</t>
    </rPh>
    <phoneticPr fontId="26"/>
  </si>
  <si>
    <t>負担額2</t>
    <rPh sb="0" eb="2">
      <t>フタン</t>
    </rPh>
    <rPh sb="2" eb="3">
      <t>ガク</t>
    </rPh>
    <phoneticPr fontId="26"/>
  </si>
  <si>
    <t>担当者名2</t>
    <rPh sb="0" eb="3">
      <t>タントウシャ</t>
    </rPh>
    <rPh sb="3" eb="4">
      <t>メイ</t>
    </rPh>
    <phoneticPr fontId="26"/>
  </si>
  <si>
    <t>担当者
所属2</t>
    <rPh sb="0" eb="3">
      <t>タントウシャ</t>
    </rPh>
    <rPh sb="4" eb="6">
      <t>ショゾク</t>
    </rPh>
    <phoneticPr fontId="26"/>
  </si>
  <si>
    <t>担当者
連絡先2</t>
    <rPh sb="0" eb="3">
      <t>タントウシャ</t>
    </rPh>
    <rPh sb="4" eb="6">
      <t>レンラク</t>
    </rPh>
    <rPh sb="6" eb="7">
      <t>サキ</t>
    </rPh>
    <phoneticPr fontId="26"/>
  </si>
  <si>
    <t>相手先
郵便番号2</t>
    <rPh sb="0" eb="3">
      <t>アイテサキ</t>
    </rPh>
    <rPh sb="4" eb="8">
      <t>ユウビンバンゴウ</t>
    </rPh>
    <phoneticPr fontId="26"/>
  </si>
  <si>
    <t>相手先
住所2</t>
    <rPh sb="0" eb="3">
      <t>アイテサキ</t>
    </rPh>
    <rPh sb="4" eb="6">
      <t>ジュウショ</t>
    </rPh>
    <phoneticPr fontId="26"/>
  </si>
  <si>
    <t>相手先
電話番号2</t>
    <rPh sb="0" eb="3">
      <t>アイテサキ</t>
    </rPh>
    <rPh sb="4" eb="6">
      <t>デンワ</t>
    </rPh>
    <rPh sb="6" eb="8">
      <t>バンゴウ</t>
    </rPh>
    <phoneticPr fontId="26"/>
  </si>
  <si>
    <t>承認権限者
部署2</t>
    <rPh sb="0" eb="5">
      <t>ショウニンケンゲンシャ</t>
    </rPh>
    <rPh sb="6" eb="8">
      <t>ブショ</t>
    </rPh>
    <phoneticPr fontId="4"/>
  </si>
  <si>
    <t>承認権限者
役職2</t>
    <rPh sb="0" eb="5">
      <t>ショウニンケンゲンシャ</t>
    </rPh>
    <rPh sb="6" eb="8">
      <t>ヤクショク</t>
    </rPh>
    <phoneticPr fontId="4"/>
  </si>
  <si>
    <t>承認権限者
氏名2</t>
    <rPh sb="0" eb="5">
      <t>ショウニンケンゲンシャ</t>
    </rPh>
    <rPh sb="6" eb="8">
      <t>シメイ</t>
    </rPh>
    <phoneticPr fontId="4"/>
  </si>
  <si>
    <t>承認権限者
メール
アドレス2</t>
    <rPh sb="0" eb="5">
      <t>ショウニンケンゲンシャ</t>
    </rPh>
    <phoneticPr fontId="4"/>
  </si>
  <si>
    <t>契約担当者
部署2</t>
    <rPh sb="0" eb="5">
      <t>ケイヤクタントウシャ</t>
    </rPh>
    <rPh sb="6" eb="8">
      <t>ブショ</t>
    </rPh>
    <phoneticPr fontId="4"/>
  </si>
  <si>
    <t>契約担当者
役職2</t>
    <rPh sb="6" eb="8">
      <t>ヤクショク</t>
    </rPh>
    <phoneticPr fontId="4"/>
  </si>
  <si>
    <t>契約担当者
氏名2</t>
    <phoneticPr fontId="4"/>
  </si>
  <si>
    <t>契約担当者
メール
アドレス2</t>
    <phoneticPr fontId="4"/>
  </si>
  <si>
    <t>書類送付先
所属2</t>
    <rPh sb="0" eb="2">
      <t>ショルイ</t>
    </rPh>
    <rPh sb="2" eb="5">
      <t>ソウフサキ</t>
    </rPh>
    <rPh sb="6" eb="8">
      <t>ショゾク</t>
    </rPh>
    <phoneticPr fontId="4"/>
  </si>
  <si>
    <t>書類送付先
氏名2</t>
    <rPh sb="0" eb="2">
      <t>ショルイ</t>
    </rPh>
    <rPh sb="2" eb="5">
      <t>ソウフサキ</t>
    </rPh>
    <rPh sb="6" eb="8">
      <t>シメイ</t>
    </rPh>
    <phoneticPr fontId="4"/>
  </si>
  <si>
    <t>書類送付先
郵便番号2</t>
    <rPh sb="0" eb="2">
      <t>ショルイ</t>
    </rPh>
    <rPh sb="2" eb="5">
      <t>ソウフサキ</t>
    </rPh>
    <rPh sb="6" eb="10">
      <t>ユウビンバンゴウ</t>
    </rPh>
    <phoneticPr fontId="4"/>
  </si>
  <si>
    <t>書類送付先
住所2</t>
    <rPh sb="0" eb="2">
      <t>ショルイ</t>
    </rPh>
    <rPh sb="2" eb="5">
      <t>ソウフサキ</t>
    </rPh>
    <rPh sb="6" eb="8">
      <t>ジュウショ</t>
    </rPh>
    <phoneticPr fontId="4"/>
  </si>
  <si>
    <t>書類送付先
電話番号2</t>
    <rPh sb="0" eb="2">
      <t>ショルイ</t>
    </rPh>
    <rPh sb="2" eb="5">
      <t>ソウフサキ</t>
    </rPh>
    <rPh sb="6" eb="10">
      <t>デンワバンゴウ</t>
    </rPh>
    <phoneticPr fontId="4"/>
  </si>
  <si>
    <t>書類送付先
メール
アドレス2</t>
    <rPh sb="0" eb="2">
      <t>ショルイ</t>
    </rPh>
    <rPh sb="2" eb="5">
      <t>ソウフサキ</t>
    </rPh>
    <phoneticPr fontId="4"/>
  </si>
  <si>
    <t>相手先3</t>
    <rPh sb="0" eb="2">
      <t>アイテ</t>
    </rPh>
    <rPh sb="2" eb="3">
      <t>サキ</t>
    </rPh>
    <phoneticPr fontId="26"/>
  </si>
  <si>
    <t>契約締結者名3</t>
    <rPh sb="0" eb="2">
      <t>ケイヤク</t>
    </rPh>
    <rPh sb="2" eb="4">
      <t>テイケツ</t>
    </rPh>
    <rPh sb="4" eb="5">
      <t>シャ</t>
    </rPh>
    <rPh sb="5" eb="6">
      <t>メイ</t>
    </rPh>
    <phoneticPr fontId="26"/>
  </si>
  <si>
    <t>契約締結者
所属3</t>
    <rPh sb="0" eb="2">
      <t>ケイヤク</t>
    </rPh>
    <rPh sb="2" eb="4">
      <t>テイケツ</t>
    </rPh>
    <rPh sb="4" eb="5">
      <t>シャ</t>
    </rPh>
    <rPh sb="6" eb="8">
      <t>ショゾク</t>
    </rPh>
    <phoneticPr fontId="26"/>
  </si>
  <si>
    <t>契約締結者
役職3</t>
    <rPh sb="0" eb="2">
      <t>ケイヤク</t>
    </rPh>
    <rPh sb="2" eb="4">
      <t>テイケツ</t>
    </rPh>
    <rPh sb="4" eb="5">
      <t>シャ</t>
    </rPh>
    <rPh sb="6" eb="8">
      <t>ヤクショク</t>
    </rPh>
    <phoneticPr fontId="26"/>
  </si>
  <si>
    <t>契約締結者
郵便番号3</t>
    <rPh sb="0" eb="2">
      <t>ケイヤク</t>
    </rPh>
    <rPh sb="2" eb="4">
      <t>テイケツ</t>
    </rPh>
    <rPh sb="4" eb="5">
      <t>シャ</t>
    </rPh>
    <rPh sb="6" eb="10">
      <t>ユウビンバンゴウ</t>
    </rPh>
    <phoneticPr fontId="26"/>
  </si>
  <si>
    <t>契約締結者
住所3</t>
    <rPh sb="0" eb="2">
      <t>ケイヤク</t>
    </rPh>
    <rPh sb="2" eb="4">
      <t>テイケツ</t>
    </rPh>
    <rPh sb="4" eb="5">
      <t>シャ</t>
    </rPh>
    <rPh sb="6" eb="8">
      <t>ジュウショ</t>
    </rPh>
    <phoneticPr fontId="26"/>
  </si>
  <si>
    <t>債主コード3</t>
    <rPh sb="0" eb="2">
      <t>サイシュ</t>
    </rPh>
    <phoneticPr fontId="26"/>
  </si>
  <si>
    <t>負担額3</t>
    <rPh sb="0" eb="2">
      <t>フタン</t>
    </rPh>
    <rPh sb="2" eb="3">
      <t>ガク</t>
    </rPh>
    <phoneticPr fontId="26"/>
  </si>
  <si>
    <t>担当者名3</t>
    <rPh sb="0" eb="3">
      <t>タントウシャ</t>
    </rPh>
    <rPh sb="3" eb="4">
      <t>メイ</t>
    </rPh>
    <phoneticPr fontId="26"/>
  </si>
  <si>
    <t>担当者
所属3</t>
    <rPh sb="0" eb="3">
      <t>タントウシャ</t>
    </rPh>
    <rPh sb="4" eb="6">
      <t>ショゾク</t>
    </rPh>
    <phoneticPr fontId="26"/>
  </si>
  <si>
    <t>担当者
連絡先3</t>
    <rPh sb="0" eb="3">
      <t>タントウシャ</t>
    </rPh>
    <rPh sb="4" eb="6">
      <t>レンラク</t>
    </rPh>
    <rPh sb="6" eb="7">
      <t>サキ</t>
    </rPh>
    <phoneticPr fontId="26"/>
  </si>
  <si>
    <t>相手先
郵便番号3</t>
    <rPh sb="0" eb="3">
      <t>アイテサキ</t>
    </rPh>
    <rPh sb="4" eb="8">
      <t>ユウビンバンゴウ</t>
    </rPh>
    <phoneticPr fontId="26"/>
  </si>
  <si>
    <t>相手先
住所3</t>
    <rPh sb="0" eb="3">
      <t>アイテサキ</t>
    </rPh>
    <rPh sb="4" eb="6">
      <t>ジュウショ</t>
    </rPh>
    <phoneticPr fontId="26"/>
  </si>
  <si>
    <t>相手先
電話番号3</t>
    <rPh sb="0" eb="3">
      <t>アイテサキ</t>
    </rPh>
    <rPh sb="4" eb="6">
      <t>デンワ</t>
    </rPh>
    <rPh sb="6" eb="8">
      <t>バンゴウ</t>
    </rPh>
    <phoneticPr fontId="26"/>
  </si>
  <si>
    <t>相手先4</t>
    <rPh sb="0" eb="2">
      <t>アイテ</t>
    </rPh>
    <rPh sb="2" eb="3">
      <t>サキ</t>
    </rPh>
    <phoneticPr fontId="26"/>
  </si>
  <si>
    <t>契約締結者名4</t>
    <rPh sb="0" eb="2">
      <t>ケイヤク</t>
    </rPh>
    <rPh sb="2" eb="4">
      <t>テイケツ</t>
    </rPh>
    <rPh sb="4" eb="5">
      <t>シャ</t>
    </rPh>
    <rPh sb="5" eb="6">
      <t>メイ</t>
    </rPh>
    <phoneticPr fontId="26"/>
  </si>
  <si>
    <t>契約締結者
所属4</t>
    <rPh sb="0" eb="2">
      <t>ケイヤク</t>
    </rPh>
    <rPh sb="2" eb="4">
      <t>テイケツ</t>
    </rPh>
    <rPh sb="4" eb="5">
      <t>シャ</t>
    </rPh>
    <rPh sb="6" eb="8">
      <t>ショゾク</t>
    </rPh>
    <phoneticPr fontId="26"/>
  </si>
  <si>
    <t>契約締結者
役職4</t>
    <rPh sb="0" eb="2">
      <t>ケイヤク</t>
    </rPh>
    <rPh sb="2" eb="4">
      <t>テイケツ</t>
    </rPh>
    <rPh sb="4" eb="5">
      <t>シャ</t>
    </rPh>
    <rPh sb="6" eb="8">
      <t>ヤクショク</t>
    </rPh>
    <phoneticPr fontId="26"/>
  </si>
  <si>
    <t>契約締結者
郵便番号4</t>
    <rPh sb="0" eb="2">
      <t>ケイヤク</t>
    </rPh>
    <rPh sb="2" eb="4">
      <t>テイケツ</t>
    </rPh>
    <rPh sb="4" eb="5">
      <t>シャ</t>
    </rPh>
    <rPh sb="6" eb="10">
      <t>ユウビンバンゴウ</t>
    </rPh>
    <phoneticPr fontId="26"/>
  </si>
  <si>
    <t>契約締結者
住所4</t>
    <rPh sb="0" eb="2">
      <t>ケイヤク</t>
    </rPh>
    <rPh sb="2" eb="4">
      <t>テイケツ</t>
    </rPh>
    <rPh sb="4" eb="5">
      <t>シャ</t>
    </rPh>
    <rPh sb="6" eb="8">
      <t>ジュウショ</t>
    </rPh>
    <phoneticPr fontId="26"/>
  </si>
  <si>
    <t>債主コード4</t>
    <rPh sb="0" eb="2">
      <t>サイシュ</t>
    </rPh>
    <phoneticPr fontId="26"/>
  </si>
  <si>
    <t>負担額4</t>
    <rPh sb="0" eb="2">
      <t>フタン</t>
    </rPh>
    <rPh sb="2" eb="3">
      <t>ガク</t>
    </rPh>
    <phoneticPr fontId="26"/>
  </si>
  <si>
    <t>担当者名4</t>
    <rPh sb="0" eb="3">
      <t>タントウシャ</t>
    </rPh>
    <rPh sb="3" eb="4">
      <t>メイ</t>
    </rPh>
    <phoneticPr fontId="26"/>
  </si>
  <si>
    <t>担当者
所属4</t>
    <rPh sb="0" eb="3">
      <t>タントウシャ</t>
    </rPh>
    <rPh sb="4" eb="6">
      <t>ショゾク</t>
    </rPh>
    <phoneticPr fontId="26"/>
  </si>
  <si>
    <t>担当者
連絡先4</t>
    <rPh sb="0" eb="3">
      <t>タントウシャ</t>
    </rPh>
    <rPh sb="4" eb="6">
      <t>レンラク</t>
    </rPh>
    <rPh sb="6" eb="7">
      <t>サキ</t>
    </rPh>
    <phoneticPr fontId="26"/>
  </si>
  <si>
    <t>相手先
郵便番号4</t>
    <rPh sb="0" eb="3">
      <t>アイテサキ</t>
    </rPh>
    <rPh sb="4" eb="8">
      <t>ユウビンバンゴウ</t>
    </rPh>
    <phoneticPr fontId="26"/>
  </si>
  <si>
    <t>相手先
住所4</t>
    <rPh sb="0" eb="3">
      <t>アイテサキ</t>
    </rPh>
    <rPh sb="4" eb="6">
      <t>ジュウショ</t>
    </rPh>
    <phoneticPr fontId="26"/>
  </si>
  <si>
    <t>相手先
電話番号4</t>
    <rPh sb="0" eb="3">
      <t>アイテサキ</t>
    </rPh>
    <rPh sb="4" eb="6">
      <t>デンワ</t>
    </rPh>
    <rPh sb="6" eb="8">
      <t>バンゴウ</t>
    </rPh>
    <phoneticPr fontId="26"/>
  </si>
  <si>
    <t>相手先5</t>
    <rPh sb="0" eb="2">
      <t>アイテ</t>
    </rPh>
    <rPh sb="2" eb="3">
      <t>サキ</t>
    </rPh>
    <phoneticPr fontId="26"/>
  </si>
  <si>
    <t>契約締結者名5</t>
    <rPh sb="0" eb="2">
      <t>ケイヤク</t>
    </rPh>
    <rPh sb="2" eb="4">
      <t>テイケツ</t>
    </rPh>
    <rPh sb="4" eb="5">
      <t>シャ</t>
    </rPh>
    <rPh sb="5" eb="6">
      <t>メイ</t>
    </rPh>
    <phoneticPr fontId="26"/>
  </si>
  <si>
    <t>契約締結者
所属5</t>
    <rPh sb="0" eb="2">
      <t>ケイヤク</t>
    </rPh>
    <rPh sb="2" eb="4">
      <t>テイケツ</t>
    </rPh>
    <rPh sb="4" eb="5">
      <t>シャ</t>
    </rPh>
    <rPh sb="6" eb="8">
      <t>ショゾク</t>
    </rPh>
    <phoneticPr fontId="26"/>
  </si>
  <si>
    <t>契約締結者
役職5</t>
    <rPh sb="0" eb="2">
      <t>ケイヤク</t>
    </rPh>
    <rPh sb="2" eb="4">
      <t>テイケツ</t>
    </rPh>
    <rPh sb="4" eb="5">
      <t>シャ</t>
    </rPh>
    <rPh sb="6" eb="8">
      <t>ヤクショク</t>
    </rPh>
    <phoneticPr fontId="26"/>
  </si>
  <si>
    <t>契約締結者
郵便番号5</t>
    <rPh sb="0" eb="2">
      <t>ケイヤク</t>
    </rPh>
    <rPh sb="2" eb="4">
      <t>テイケツ</t>
    </rPh>
    <rPh sb="4" eb="5">
      <t>シャ</t>
    </rPh>
    <rPh sb="6" eb="10">
      <t>ユウビンバンゴウ</t>
    </rPh>
    <phoneticPr fontId="26"/>
  </si>
  <si>
    <t>契約締結者
住所5</t>
    <rPh sb="0" eb="2">
      <t>ケイヤク</t>
    </rPh>
    <rPh sb="2" eb="4">
      <t>テイケツ</t>
    </rPh>
    <rPh sb="4" eb="5">
      <t>シャ</t>
    </rPh>
    <rPh sb="6" eb="8">
      <t>ジュウショ</t>
    </rPh>
    <phoneticPr fontId="26"/>
  </si>
  <si>
    <t>債主コード5</t>
    <rPh sb="0" eb="2">
      <t>サイシュ</t>
    </rPh>
    <phoneticPr fontId="26"/>
  </si>
  <si>
    <t>負担額5</t>
    <rPh sb="0" eb="2">
      <t>フタン</t>
    </rPh>
    <rPh sb="2" eb="3">
      <t>ガク</t>
    </rPh>
    <phoneticPr fontId="26"/>
  </si>
  <si>
    <t>担当者名5</t>
    <rPh sb="0" eb="3">
      <t>タントウシャ</t>
    </rPh>
    <rPh sb="3" eb="4">
      <t>メイ</t>
    </rPh>
    <phoneticPr fontId="26"/>
  </si>
  <si>
    <t>担当者
所属5</t>
    <rPh sb="0" eb="3">
      <t>タントウシャ</t>
    </rPh>
    <rPh sb="4" eb="6">
      <t>ショゾク</t>
    </rPh>
    <phoneticPr fontId="26"/>
  </si>
  <si>
    <t>担当者
連絡先5</t>
    <rPh sb="0" eb="3">
      <t>タントウシャ</t>
    </rPh>
    <rPh sb="4" eb="6">
      <t>レンラク</t>
    </rPh>
    <rPh sb="6" eb="7">
      <t>サキ</t>
    </rPh>
    <phoneticPr fontId="26"/>
  </si>
  <si>
    <t>相手先
郵便番号5</t>
    <rPh sb="0" eb="3">
      <t>アイテサキ</t>
    </rPh>
    <rPh sb="4" eb="8">
      <t>ユウビンバンゴウ</t>
    </rPh>
    <phoneticPr fontId="26"/>
  </si>
  <si>
    <t>相手先
住所5</t>
    <rPh sb="0" eb="3">
      <t>アイテサキ</t>
    </rPh>
    <rPh sb="4" eb="6">
      <t>ジュウショ</t>
    </rPh>
    <phoneticPr fontId="26"/>
  </si>
  <si>
    <t>相手先
電話番号5</t>
    <rPh sb="0" eb="3">
      <t>アイテサキ</t>
    </rPh>
    <rPh sb="4" eb="6">
      <t>デンワ</t>
    </rPh>
    <rPh sb="6" eb="8">
      <t>バンゴウ</t>
    </rPh>
    <phoneticPr fontId="26"/>
  </si>
  <si>
    <t>開始日</t>
    <rPh sb="0" eb="2">
      <t>カイシ</t>
    </rPh>
    <rPh sb="2" eb="3">
      <t>ビ</t>
    </rPh>
    <phoneticPr fontId="26"/>
  </si>
  <si>
    <t>収受日</t>
    <rPh sb="0" eb="3">
      <t>シュウジュビ</t>
    </rPh>
    <phoneticPr fontId="26"/>
  </si>
  <si>
    <t>公的機関</t>
    <rPh sb="0" eb="4">
      <t>コウテキキカン</t>
    </rPh>
    <phoneticPr fontId="26"/>
  </si>
  <si>
    <t>事前配当</t>
    <rPh sb="0" eb="2">
      <t>ジゼン</t>
    </rPh>
    <rPh sb="2" eb="4">
      <t>ハイトウ</t>
    </rPh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</si>
  <si>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</si>
  <si>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</si>
  <si>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業種</t>
    <rPh sb="0" eb="2">
      <t>ギョウシュ</t>
    </rPh>
    <phoneticPr fontId="1"/>
  </si>
  <si>
    <t>業種区分</t>
    <rPh sb="0" eb="4">
      <t>ギョウシュクブン</t>
    </rPh>
    <phoneticPr fontId="26"/>
  </si>
  <si>
    <t>企業種別</t>
    <rPh sb="0" eb="4">
      <t>キギョウシュベツ</t>
    </rPh>
    <phoneticPr fontId="26"/>
  </si>
  <si>
    <t>教員契約内容確認依頼</t>
    <rPh sb="0" eb="2">
      <t>キョウイン</t>
    </rPh>
    <rPh sb="2" eb="4">
      <t>ケイヤク</t>
    </rPh>
    <rPh sb="4" eb="6">
      <t>ナイヨウ</t>
    </rPh>
    <rPh sb="6" eb="8">
      <t>カクニン</t>
    </rPh>
    <rPh sb="8" eb="10">
      <t>イライ</t>
    </rPh>
    <phoneticPr fontId="26"/>
  </si>
  <si>
    <t>教員契約内容確認済</t>
    <rPh sb="0" eb="2">
      <t>キョウイン</t>
    </rPh>
    <rPh sb="2" eb="4">
      <t>ケイヤク</t>
    </rPh>
    <rPh sb="4" eb="6">
      <t>ナイヨウ</t>
    </rPh>
    <rPh sb="6" eb="8">
      <t>カクニン</t>
    </rPh>
    <rPh sb="8" eb="9">
      <t>スミ</t>
    </rPh>
    <phoneticPr fontId="26"/>
  </si>
  <si>
    <t>契約書案相手先に提示</t>
    <rPh sb="0" eb="2">
      <t>ケイヤク</t>
    </rPh>
    <rPh sb="2" eb="3">
      <t>ショ</t>
    </rPh>
    <rPh sb="3" eb="4">
      <t>アン</t>
    </rPh>
    <rPh sb="4" eb="7">
      <t>アイテサキ</t>
    </rPh>
    <rPh sb="8" eb="10">
      <t>テイジ</t>
    </rPh>
    <phoneticPr fontId="26"/>
  </si>
  <si>
    <t>契約書
合意</t>
    <rPh sb="0" eb="2">
      <t>ケイヤク</t>
    </rPh>
    <rPh sb="2" eb="3">
      <t>ショ</t>
    </rPh>
    <rPh sb="4" eb="6">
      <t>ゴウイ</t>
    </rPh>
    <phoneticPr fontId="26"/>
  </si>
  <si>
    <t>契約書
起案</t>
    <rPh sb="0" eb="2">
      <t>ケイヤク</t>
    </rPh>
    <rPh sb="2" eb="3">
      <t>ショ</t>
    </rPh>
    <rPh sb="4" eb="6">
      <t>キアン</t>
    </rPh>
    <phoneticPr fontId="26"/>
  </si>
  <si>
    <t>契約書
決定</t>
    <rPh sb="0" eb="2">
      <t>ケイヤク</t>
    </rPh>
    <rPh sb="2" eb="3">
      <t>ショ</t>
    </rPh>
    <rPh sb="4" eb="6">
      <t>ケッテイ</t>
    </rPh>
    <phoneticPr fontId="26"/>
  </si>
  <si>
    <t>契約書
送付</t>
    <rPh sb="0" eb="2">
      <t>ケイヤク</t>
    </rPh>
    <rPh sb="2" eb="3">
      <t>ショ</t>
    </rPh>
    <rPh sb="4" eb="6">
      <t>ソウフ</t>
    </rPh>
    <phoneticPr fontId="26"/>
  </si>
  <si>
    <t>契約書
受取</t>
    <rPh sb="0" eb="2">
      <t>ケイヤク</t>
    </rPh>
    <rPh sb="2" eb="3">
      <t>ショ</t>
    </rPh>
    <rPh sb="4" eb="6">
      <t>ウケトリ</t>
    </rPh>
    <phoneticPr fontId="26"/>
  </si>
  <si>
    <t>契約決定通知</t>
    <rPh sb="0" eb="2">
      <t>ケイヤク</t>
    </rPh>
    <rPh sb="2" eb="4">
      <t>ケッテイ</t>
    </rPh>
    <rPh sb="4" eb="6">
      <t>ツウチ</t>
    </rPh>
    <phoneticPr fontId="26"/>
  </si>
  <si>
    <t>プロジェクト登録</t>
    <rPh sb="6" eb="8">
      <t>トウロク</t>
    </rPh>
    <phoneticPr fontId="26"/>
  </si>
  <si>
    <t>債権計上入力</t>
    <rPh sb="0" eb="2">
      <t>サイケン</t>
    </rPh>
    <rPh sb="2" eb="4">
      <t>ケイジョウ</t>
    </rPh>
    <rPh sb="4" eb="6">
      <t>ニュウリョク</t>
    </rPh>
    <phoneticPr fontId="26"/>
  </si>
  <si>
    <t>債権計上
確定</t>
    <rPh sb="0" eb="2">
      <t>サイケン</t>
    </rPh>
    <rPh sb="2" eb="4">
      <t>ケイジョウ</t>
    </rPh>
    <rPh sb="5" eb="7">
      <t>カクテイ</t>
    </rPh>
    <phoneticPr fontId="26"/>
  </si>
  <si>
    <t>請求書
発行</t>
    <rPh sb="0" eb="2">
      <t>セイキュウ</t>
    </rPh>
    <rPh sb="2" eb="3">
      <t>ショ</t>
    </rPh>
    <rPh sb="4" eb="6">
      <t>ハッコウ</t>
    </rPh>
    <phoneticPr fontId="26"/>
  </si>
  <si>
    <t>入金期限</t>
    <rPh sb="0" eb="2">
      <t>ニュウキン</t>
    </rPh>
    <rPh sb="2" eb="4">
      <t>キゲン</t>
    </rPh>
    <phoneticPr fontId="26"/>
  </si>
  <si>
    <t>入金日</t>
    <rPh sb="0" eb="2">
      <t>ニュウキン</t>
    </rPh>
    <rPh sb="2" eb="3">
      <t>ビ</t>
    </rPh>
    <phoneticPr fontId="26"/>
  </si>
  <si>
    <t>御礼
メール</t>
    <rPh sb="0" eb="2">
      <t>オレイ</t>
    </rPh>
    <phoneticPr fontId="26"/>
  </si>
  <si>
    <t>プロジェクト予算登録</t>
    <rPh sb="6" eb="8">
      <t>ヨサン</t>
    </rPh>
    <rPh sb="8" eb="10">
      <t>トウロク</t>
    </rPh>
    <phoneticPr fontId="26"/>
  </si>
  <si>
    <t>プロジェクト予算確定</t>
    <rPh sb="6" eb="8">
      <t>ヨサン</t>
    </rPh>
    <rPh sb="8" eb="10">
      <t>カクテイ</t>
    </rPh>
    <phoneticPr fontId="26"/>
  </si>
  <si>
    <t>配当通知回付</t>
    <rPh sb="0" eb="2">
      <t>ハイトウ</t>
    </rPh>
    <rPh sb="2" eb="4">
      <t>ツウチ</t>
    </rPh>
    <rPh sb="4" eb="6">
      <t>カイフ</t>
    </rPh>
    <phoneticPr fontId="26"/>
  </si>
  <si>
    <t>配当通知決定</t>
    <rPh sb="0" eb="2">
      <t>ハイトウ</t>
    </rPh>
    <rPh sb="2" eb="4">
      <t>ツウチ</t>
    </rPh>
    <rPh sb="4" eb="6">
      <t>ケッテイ</t>
    </rPh>
    <phoneticPr fontId="26"/>
  </si>
  <si>
    <t>配当通知</t>
    <rPh sb="0" eb="2">
      <t>ハイトウ</t>
    </rPh>
    <rPh sb="2" eb="4">
      <t>ツウチ</t>
    </rPh>
    <phoneticPr fontId="26"/>
  </si>
  <si>
    <t>経理報告提出期限</t>
    <rPh sb="0" eb="2">
      <t>ケイリ</t>
    </rPh>
    <rPh sb="2" eb="4">
      <t>ホウコク</t>
    </rPh>
    <rPh sb="4" eb="6">
      <t>テイシュツ</t>
    </rPh>
    <rPh sb="6" eb="8">
      <t>キゲン</t>
    </rPh>
    <phoneticPr fontId="26"/>
  </si>
  <si>
    <t>目次入力</t>
    <rPh sb="0" eb="2">
      <t>モクジ</t>
    </rPh>
    <rPh sb="2" eb="4">
      <t>ニュウリョク</t>
    </rPh>
    <phoneticPr fontId="26"/>
  </si>
  <si>
    <t>ファイ
リング</t>
    <phoneticPr fontId="26"/>
  </si>
  <si>
    <t>宮原</t>
    <rPh sb="0" eb="2">
      <t>ミヤハラ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</si>
</sst>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&quot;円&quot;"/>
    <numFmt numFmtId="177" formatCode="[$-F800]dddd\,\ mmmm\ dd\,\ yyyy"/>
    <numFmt numFmtId="178" formatCode="#,##0&quot;円　&quot;"/>
    <numFmt numFmtId="179" formatCode="[&lt;43586]ggge&quot;年&quot;m&quot;月&quot;d&quot;日&quot;;[&lt;43831]&quot;令和元年&quot;m&quot;月&quot;d&quot;日&quot;;ggge&quot;年&quot;m&quot;月&quot;d&quot;日&quot;"/>
    <numFmt numFmtId="180" formatCode="[&lt;43586]ggge&quot;年&quot;m&quot;月&quot;d&quot;日&quot;;[&lt;43831]&quot;令和元年&quot;m&quot;月&quot;d&quot;日&quot;;ggge&quot;年&quot;m&quot;月&quot;d&quot;日&quot;\ "/>
    <numFmt numFmtId="181" formatCode="00000000"/>
    <numFmt numFmtId="182" formatCode="m/d;@"/>
    <numFmt numFmtId="183" formatCode="yyyy&quot;年&quot;m&quot;月&quot;d&quot;日&quot;;@"/>
    <numFmt numFmtId="184" formatCode="#,###&quot;円&quot;"/>
    <numFmt numFmtId="185" formatCode="[$]ggge&quot;年&quot;m&quot;月&quot;d&quot;日&quot;;@" x16r2:formatCode16="[$-ja-JP-x-gannen]ggge&quot;年&quot;m&quot;月&quot;d&quot;日&quot;;@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11"/>
      <name val="ＭＳ 明朝"/>
      <family val="1"/>
    </font>
    <font>
      <sz val="10"/>
      <color rgb="FF000000"/>
      <name val="Times New Roman"/>
      <family val="1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</font>
    <font>
      <sz val="11"/>
      <color theme="0" tint="-0.34998626667073579"/>
      <name val="ＭＳ Ｐゴシック"/>
      <family val="3"/>
      <charset val="128"/>
    </font>
    <font>
      <sz val="11"/>
      <color theme="0" tint="-0.34998626667073579"/>
      <name val="ＭＳ 明朝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AFFFD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5" fillId="0" borderId="0"/>
    <xf numFmtId="38" fontId="15" fillId="0" borderId="0" applyFont="0" applyFill="0" applyBorder="0" applyAlignment="0" applyProtection="0">
      <alignment vertical="center"/>
    </xf>
    <xf numFmtId="0" fontId="18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93">
    <xf numFmtId="0" fontId="0" fillId="0" borderId="0" xfId="0"/>
    <xf numFmtId="0" fontId="3" fillId="0" borderId="0" xfId="0" applyFont="1"/>
    <xf numFmtId="0" fontId="7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top"/>
    </xf>
    <xf numFmtId="0" fontId="6" fillId="4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 textRotation="255"/>
    </xf>
    <xf numFmtId="0" fontId="6" fillId="0" borderId="0" xfId="0" applyFont="1" applyAlignment="1">
      <alignment vertical="center" shrinkToFit="1"/>
    </xf>
    <xf numFmtId="0" fontId="8" fillId="0" borderId="12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17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shrinkToFit="1"/>
    </xf>
    <xf numFmtId="0" fontId="8" fillId="4" borderId="8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left" vertical="center" shrinkToFit="1"/>
    </xf>
    <xf numFmtId="0" fontId="8" fillId="4" borderId="12" xfId="0" applyFont="1" applyFill="1" applyBorder="1" applyAlignment="1">
      <alignment vertical="center"/>
    </xf>
    <xf numFmtId="0" fontId="20" fillId="0" borderId="0" xfId="0" applyFont="1"/>
    <xf numFmtId="0" fontId="8" fillId="4" borderId="11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0" fillId="4" borderId="9" xfId="0" applyFont="1" applyFill="1" applyBorder="1" applyAlignment="1">
      <alignment horizontal="center" vertical="center" textRotation="255"/>
    </xf>
    <xf numFmtId="0" fontId="21" fillId="0" borderId="0" xfId="3" applyFont="1" applyAlignment="1">
      <alignment horizontal="left" vertical="top"/>
    </xf>
    <xf numFmtId="0" fontId="19" fillId="0" borderId="0" xfId="3" applyFont="1" applyAlignment="1">
      <alignment horizontal="right" vertical="top" wrapText="1"/>
    </xf>
    <xf numFmtId="0" fontId="19" fillId="0" borderId="0" xfId="3" applyFont="1" applyAlignment="1">
      <alignment horizontal="left" vertical="top" wrapText="1"/>
    </xf>
    <xf numFmtId="0" fontId="21" fillId="0" borderId="0" xfId="3" applyFont="1" applyAlignment="1">
      <alignment horizontal="left" vertical="center" wrapText="1"/>
    </xf>
    <xf numFmtId="0" fontId="19" fillId="0" borderId="0" xfId="3" applyFont="1" applyAlignment="1">
      <alignment vertical="center" wrapText="1"/>
    </xf>
    <xf numFmtId="0" fontId="21" fillId="0" borderId="0" xfId="3" applyFont="1" applyAlignment="1">
      <alignment horizontal="left" vertical="center"/>
    </xf>
    <xf numFmtId="0" fontId="19" fillId="0" borderId="0" xfId="3" applyFont="1" applyAlignment="1">
      <alignment vertical="top" wrapText="1"/>
    </xf>
    <xf numFmtId="0" fontId="19" fillId="0" borderId="25" xfId="3" applyFont="1" applyBorder="1" applyAlignment="1">
      <alignment horizontal="left" vertical="top" wrapText="1"/>
    </xf>
    <xf numFmtId="0" fontId="21" fillId="0" borderId="0" xfId="3" applyFont="1" applyAlignment="1">
      <alignment vertical="top" wrapText="1"/>
    </xf>
    <xf numFmtId="0" fontId="21" fillId="0" borderId="0" xfId="3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28" fillId="3" borderId="27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38" fontId="25" fillId="0" borderId="0" xfId="2" applyFont="1" applyAlignment="1">
      <alignment horizontal="left" vertical="center"/>
    </xf>
    <xf numFmtId="0" fontId="3" fillId="4" borderId="0" xfId="0" applyFont="1" applyFill="1" applyAlignment="1">
      <alignment vertical="center"/>
    </xf>
    <xf numFmtId="178" fontId="33" fillId="0" borderId="0" xfId="0" applyNumberFormat="1" applyFont="1" applyAlignment="1">
      <alignment vertical="center"/>
    </xf>
    <xf numFmtId="0" fontId="33" fillId="0" borderId="0" xfId="0" applyFont="1"/>
    <xf numFmtId="14" fontId="25" fillId="0" borderId="0" xfId="6" applyNumberFormat="1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5" fillId="0" borderId="0" xfId="6" applyFont="1" applyAlignment="1">
      <alignment horizontal="left" vertical="center"/>
    </xf>
    <xf numFmtId="179" fontId="25" fillId="6" borderId="0" xfId="6" applyNumberFormat="1" applyFont="1" applyFill="1" applyAlignment="1">
      <alignment horizontal="left" vertical="center"/>
    </xf>
    <xf numFmtId="180" fontId="25" fillId="0" borderId="0" xfId="6" applyNumberFormat="1" applyFont="1" applyAlignment="1">
      <alignment horizontal="left" vertical="center"/>
    </xf>
    <xf numFmtId="0" fontId="25" fillId="7" borderId="0" xfId="6" applyFont="1" applyFill="1" applyAlignment="1">
      <alignment horizontal="left" vertical="center"/>
    </xf>
    <xf numFmtId="0" fontId="25" fillId="0" borderId="0" xfId="6" applyFont="1" applyAlignment="1">
      <alignment horizontal="center" vertical="center" shrinkToFit="1"/>
    </xf>
    <xf numFmtId="0" fontId="25" fillId="8" borderId="0" xfId="6" applyFont="1" applyFill="1" applyAlignment="1">
      <alignment horizontal="left" vertical="center"/>
    </xf>
    <xf numFmtId="0" fontId="25" fillId="0" borderId="0" xfId="6" applyFont="1" applyAlignment="1">
      <alignment horizontal="left" vertical="center" shrinkToFit="1"/>
    </xf>
    <xf numFmtId="0" fontId="25" fillId="0" borderId="0" xfId="6" applyFont="1" applyAlignment="1">
      <alignment horizontal="right" vertical="center"/>
    </xf>
    <xf numFmtId="179" fontId="25" fillId="0" borderId="0" xfId="6" applyNumberFormat="1" applyFont="1" applyAlignment="1">
      <alignment horizontal="left" vertical="center"/>
    </xf>
    <xf numFmtId="0" fontId="27" fillId="0" borderId="0" xfId="6" applyFont="1" applyAlignment="1">
      <alignment horizontal="left" vertical="center"/>
    </xf>
    <xf numFmtId="0" fontId="25" fillId="0" borderId="0" xfId="7" applyFont="1" applyAlignment="1">
      <alignment horizontal="left" vertical="center"/>
    </xf>
    <xf numFmtId="0" fontId="28" fillId="0" borderId="0" xfId="6" applyFont="1" applyAlignment="1">
      <alignment horizontal="center" vertical="center"/>
    </xf>
    <xf numFmtId="0" fontId="28" fillId="0" borderId="0" xfId="6" applyFont="1" applyAlignment="1">
      <alignment horizontal="left" vertical="center"/>
    </xf>
    <xf numFmtId="0" fontId="28" fillId="3" borderId="0" xfId="6" applyFont="1" applyFill="1" applyAlignment="1">
      <alignment horizontal="center" vertical="center" shrinkToFit="1"/>
    </xf>
    <xf numFmtId="0" fontId="28" fillId="0" borderId="0" xfId="6" applyFont="1" applyAlignment="1">
      <alignment horizontal="left" vertical="center" shrinkToFit="1"/>
    </xf>
    <xf numFmtId="0" fontId="28" fillId="0" borderId="0" xfId="6" applyFont="1" applyAlignment="1">
      <alignment horizontal="right" vertical="center"/>
    </xf>
    <xf numFmtId="0" fontId="29" fillId="0" borderId="0" xfId="6" applyFont="1" applyAlignment="1">
      <alignment horizontal="left" vertical="center"/>
    </xf>
    <xf numFmtId="179" fontId="28" fillId="0" borderId="0" xfId="6" applyNumberFormat="1" applyFont="1" applyAlignment="1">
      <alignment horizontal="left" vertical="center"/>
    </xf>
    <xf numFmtId="180" fontId="28" fillId="0" borderId="0" xfId="6" applyNumberFormat="1" applyFont="1" applyAlignment="1">
      <alignment horizontal="left" vertical="center"/>
    </xf>
    <xf numFmtId="0" fontId="28" fillId="9" borderId="0" xfId="6" applyFont="1" applyFill="1" applyAlignment="1">
      <alignment horizontal="left" vertical="center"/>
    </xf>
    <xf numFmtId="0" fontId="28" fillId="10" borderId="0" xfId="6" applyFont="1" applyFill="1" applyAlignment="1">
      <alignment horizontal="left" vertical="center"/>
    </xf>
    <xf numFmtId="0" fontId="28" fillId="0" borderId="0" xfId="7" applyFont="1" applyAlignment="1">
      <alignment horizontal="left" vertical="center"/>
    </xf>
    <xf numFmtId="0" fontId="28" fillId="0" borderId="0" xfId="6" applyFont="1" applyAlignment="1">
      <alignment horizontal="center" vertical="center" shrinkToFit="1"/>
    </xf>
    <xf numFmtId="0" fontId="28" fillId="9" borderId="0" xfId="6" applyFont="1" applyFill="1" applyAlignment="1">
      <alignment horizontal="center" vertical="center"/>
    </xf>
    <xf numFmtId="0" fontId="28" fillId="10" borderId="0" xfId="6" applyFont="1" applyFill="1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28" fillId="0" borderId="0" xfId="6" applyFont="1" applyAlignment="1">
      <alignment horizontal="center" vertical="center" wrapText="1"/>
    </xf>
    <xf numFmtId="0" fontId="28" fillId="0" borderId="26" xfId="6" applyFont="1" applyBorder="1" applyAlignment="1">
      <alignment horizontal="center" vertical="center" wrapText="1"/>
    </xf>
    <xf numFmtId="0" fontId="28" fillId="0" borderId="27" xfId="6" applyFont="1" applyBorder="1" applyAlignment="1">
      <alignment horizontal="center" vertical="center" wrapText="1"/>
    </xf>
    <xf numFmtId="0" fontId="28" fillId="6" borderId="27" xfId="6" applyFont="1" applyFill="1" applyBorder="1" applyAlignment="1">
      <alignment horizontal="center" vertical="center" wrapText="1"/>
    </xf>
    <xf numFmtId="0" fontId="28" fillId="7" borderId="27" xfId="6" applyFont="1" applyFill="1" applyBorder="1" applyAlignment="1">
      <alignment horizontal="center" vertical="center" wrapText="1"/>
    </xf>
    <xf numFmtId="0" fontId="28" fillId="7" borderId="28" xfId="6" applyFont="1" applyFill="1" applyBorder="1" applyAlignment="1">
      <alignment horizontal="center" vertical="center" wrapText="1"/>
    </xf>
    <xf numFmtId="0" fontId="28" fillId="0" borderId="29" xfId="6" applyFont="1" applyBorder="1" applyAlignment="1">
      <alignment horizontal="center" vertical="center" wrapText="1"/>
    </xf>
    <xf numFmtId="0" fontId="28" fillId="3" borderId="30" xfId="6" applyFont="1" applyFill="1" applyBorder="1" applyAlignment="1">
      <alignment horizontal="center" vertical="center" shrinkToFit="1"/>
    </xf>
    <xf numFmtId="0" fontId="28" fillId="8" borderId="30" xfId="6" applyFont="1" applyFill="1" applyBorder="1" applyAlignment="1">
      <alignment horizontal="center" vertical="center"/>
    </xf>
    <xf numFmtId="0" fontId="28" fillId="7" borderId="30" xfId="6" applyFont="1" applyFill="1" applyBorder="1" applyAlignment="1">
      <alignment horizontal="center" vertical="center" wrapText="1"/>
    </xf>
    <xf numFmtId="0" fontId="28" fillId="3" borderId="30" xfId="6" applyFont="1" applyFill="1" applyBorder="1" applyAlignment="1">
      <alignment horizontal="center" vertical="center" wrapText="1"/>
    </xf>
    <xf numFmtId="181" fontId="28" fillId="3" borderId="30" xfId="6" applyNumberFormat="1" applyFont="1" applyFill="1" applyBorder="1" applyAlignment="1">
      <alignment horizontal="center" vertical="center" wrapText="1"/>
    </xf>
    <xf numFmtId="0" fontId="29" fillId="7" borderId="30" xfId="6" applyFont="1" applyFill="1" applyBorder="1" applyAlignment="1">
      <alignment horizontal="center" vertical="center" wrapText="1"/>
    </xf>
    <xf numFmtId="0" fontId="28" fillId="7" borderId="30" xfId="6" applyFont="1" applyFill="1" applyBorder="1" applyAlignment="1">
      <alignment horizontal="center" vertical="center" shrinkToFit="1"/>
    </xf>
    <xf numFmtId="0" fontId="28" fillId="11" borderId="30" xfId="6" applyFont="1" applyFill="1" applyBorder="1" applyAlignment="1">
      <alignment horizontal="center" vertical="center" wrapText="1"/>
    </xf>
    <xf numFmtId="179" fontId="28" fillId="7" borderId="30" xfId="6" applyNumberFormat="1" applyFont="1" applyFill="1" applyBorder="1" applyAlignment="1">
      <alignment horizontal="center" vertical="center" wrapText="1"/>
    </xf>
    <xf numFmtId="180" fontId="28" fillId="7" borderId="30" xfId="6" applyNumberFormat="1" applyFont="1" applyFill="1" applyBorder="1" applyAlignment="1">
      <alignment horizontal="center" vertical="center" wrapText="1"/>
    </xf>
    <xf numFmtId="179" fontId="28" fillId="8" borderId="30" xfId="6" applyNumberFormat="1" applyFont="1" applyFill="1" applyBorder="1" applyAlignment="1">
      <alignment horizontal="center" vertical="center"/>
    </xf>
    <xf numFmtId="0" fontId="28" fillId="6" borderId="30" xfId="6" applyFont="1" applyFill="1" applyBorder="1" applyAlignment="1">
      <alignment horizontal="center" vertical="center" wrapText="1"/>
    </xf>
    <xf numFmtId="0" fontId="28" fillId="8" borderId="30" xfId="6" applyFont="1" applyFill="1" applyBorder="1" applyAlignment="1">
      <alignment horizontal="center" vertical="center" wrapText="1"/>
    </xf>
    <xf numFmtId="0" fontId="29" fillId="8" borderId="30" xfId="6" applyFont="1" applyFill="1" applyBorder="1" applyAlignment="1">
      <alignment horizontal="center" vertical="center" wrapText="1"/>
    </xf>
    <xf numFmtId="0" fontId="31" fillId="8" borderId="30" xfId="6" applyFont="1" applyFill="1" applyBorder="1" applyAlignment="1">
      <alignment horizontal="center" vertical="center" wrapText="1"/>
    </xf>
    <xf numFmtId="0" fontId="28" fillId="0" borderId="30" xfId="6" applyFont="1" applyBorder="1" applyAlignment="1">
      <alignment horizontal="center" vertical="center" wrapText="1"/>
    </xf>
    <xf numFmtId="0" fontId="28" fillId="0" borderId="8" xfId="7" applyFont="1" applyBorder="1" applyAlignment="1">
      <alignment horizontal="center" vertical="center" wrapText="1"/>
    </xf>
    <xf numFmtId="0" fontId="25" fillId="0" borderId="0" xfId="7" applyFont="1" applyAlignment="1">
      <alignment horizontal="center" vertical="center"/>
    </xf>
    <xf numFmtId="0" fontId="25" fillId="0" borderId="31" xfId="7" applyFont="1" applyBorder="1" applyAlignment="1">
      <alignment horizontal="center" vertical="center"/>
    </xf>
    <xf numFmtId="0" fontId="25" fillId="0" borderId="0" xfId="7" applyFont="1" applyAlignment="1">
      <alignment horizontal="left" vertical="center" shrinkToFit="1"/>
    </xf>
    <xf numFmtId="182" fontId="25" fillId="0" borderId="0" xfId="7" applyNumberFormat="1" applyFont="1" applyAlignment="1">
      <alignment horizontal="center" vertical="center"/>
    </xf>
    <xf numFmtId="0" fontId="25" fillId="0" borderId="32" xfId="7" applyFont="1" applyBorder="1" applyAlignment="1">
      <alignment horizontal="left" vertical="center"/>
    </xf>
    <xf numFmtId="0" fontId="25" fillId="3" borderId="0" xfId="7" applyFont="1" applyFill="1" applyAlignment="1">
      <alignment horizontal="center" vertical="center"/>
    </xf>
    <xf numFmtId="0" fontId="25" fillId="0" borderId="0" xfId="7" applyFont="1" applyAlignment="1">
      <alignment horizontal="center" vertical="center" wrapText="1"/>
    </xf>
    <xf numFmtId="183" fontId="25" fillId="0" borderId="0" xfId="7" applyNumberFormat="1" applyFont="1" applyAlignment="1">
      <alignment horizontal="left" vertical="center"/>
    </xf>
    <xf numFmtId="183" fontId="25" fillId="0" borderId="0" xfId="7" applyNumberFormat="1" applyFont="1" applyAlignment="1">
      <alignment horizontal="center" vertical="center"/>
    </xf>
    <xf numFmtId="0" fontId="25" fillId="3" borderId="0" xfId="7" applyFont="1" applyFill="1" applyAlignment="1">
      <alignment horizontal="left" vertical="center" shrinkToFit="1"/>
    </xf>
    <xf numFmtId="0" fontId="25" fillId="3" borderId="0" xfId="7" applyFont="1" applyFill="1" applyAlignment="1">
      <alignment horizontal="left" vertical="center"/>
    </xf>
    <xf numFmtId="0" fontId="25" fillId="12" borderId="0" xfId="7" applyFont="1" applyFill="1" applyAlignment="1">
      <alignment horizontal="left" vertical="center"/>
    </xf>
    <xf numFmtId="184" fontId="25" fillId="0" borderId="0" xfId="7" applyNumberFormat="1" applyFont="1" applyAlignment="1">
      <alignment horizontal="right" vertical="center"/>
    </xf>
    <xf numFmtId="184" fontId="25" fillId="3" borderId="0" xfId="7" applyNumberFormat="1" applyFont="1" applyFill="1" applyAlignment="1">
      <alignment horizontal="right" vertical="center"/>
    </xf>
    <xf numFmtId="0" fontId="25" fillId="11" borderId="0" xfId="7" applyFont="1" applyFill="1" applyAlignment="1">
      <alignment horizontal="center" vertical="center"/>
    </xf>
    <xf numFmtId="179" fontId="25" fillId="0" borderId="0" xfId="7" applyNumberFormat="1" applyFont="1" applyAlignment="1">
      <alignment horizontal="center" vertical="center"/>
    </xf>
    <xf numFmtId="185" fontId="25" fillId="0" borderId="0" xfId="7" applyNumberFormat="1" applyFont="1" applyAlignment="1">
      <alignment horizontal="center" vertical="center"/>
    </xf>
    <xf numFmtId="0" fontId="28" fillId="0" borderId="0" xfId="6" applyFont="1">
      <alignment vertical="center"/>
    </xf>
    <xf numFmtId="0" fontId="25" fillId="13" borderId="0" xfId="7" applyFont="1" applyFill="1" applyAlignment="1">
      <alignment horizontal="left" vertical="center" wrapText="1"/>
    </xf>
    <xf numFmtId="0" fontId="25" fillId="13" borderId="0" xfId="7" applyFont="1" applyFill="1" applyAlignment="1">
      <alignment horizontal="left" vertical="center"/>
    </xf>
    <xf numFmtId="0" fontId="25" fillId="14" borderId="0" xfId="7" applyFont="1" applyFill="1" applyAlignment="1">
      <alignment horizontal="left" vertical="center"/>
    </xf>
    <xf numFmtId="0" fontId="1" fillId="0" borderId="0" xfId="7" applyAlignment="1">
      <alignment horizontal="left" vertical="center"/>
    </xf>
    <xf numFmtId="182" fontId="25" fillId="0" borderId="0" xfId="7" applyNumberFormat="1" applyFont="1" applyAlignment="1">
      <alignment horizontal="left" vertical="center"/>
    </xf>
    <xf numFmtId="182" fontId="25" fillId="11" borderId="0" xfId="7" applyNumberFormat="1" applyFont="1" applyFill="1" applyAlignment="1">
      <alignment horizontal="left" vertical="center"/>
    </xf>
    <xf numFmtId="182" fontId="25" fillId="0" borderId="13" xfId="7" applyNumberFormat="1" applyFont="1" applyBorder="1" applyAlignment="1">
      <alignment horizontal="left" vertical="center"/>
    </xf>
    <xf numFmtId="0" fontId="28" fillId="0" borderId="0" xfId="6" applyFont="1" applyAlignment="1">
      <alignment vertical="center" shrinkToFit="1"/>
    </xf>
    <xf numFmtId="0" fontId="28" fillId="12" borderId="0" xfId="6" applyFont="1" applyFill="1" applyAlignment="1">
      <alignment horizontal="center" vertical="center"/>
    </xf>
    <xf numFmtId="0" fontId="32" fillId="0" borderId="0" xfId="6" applyFont="1" applyAlignment="1">
      <alignment vertical="center" shrinkToFit="1"/>
    </xf>
    <xf numFmtId="179" fontId="28" fillId="0" borderId="0" xfId="6" applyNumberFormat="1" applyFont="1">
      <alignment vertical="center"/>
    </xf>
    <xf numFmtId="180" fontId="28" fillId="0" borderId="0" xfId="6" applyNumberFormat="1" applyFont="1">
      <alignment vertical="center"/>
    </xf>
    <xf numFmtId="0" fontId="29" fillId="0" borderId="0" xfId="6" applyFont="1">
      <alignment vertical="center"/>
    </xf>
    <xf numFmtId="0" fontId="28" fillId="0" borderId="0" xfId="7" applyFont="1">
      <alignment vertical="center"/>
    </xf>
    <xf numFmtId="178" fontId="34" fillId="0" borderId="2" xfId="0" applyNumberFormat="1" applyFont="1" applyBorder="1" applyAlignment="1">
      <alignment horizontal="right" vertical="center"/>
    </xf>
    <xf numFmtId="0" fontId="34" fillId="0" borderId="2" xfId="0" applyFont="1" applyBorder="1" applyAlignment="1">
      <alignment horizontal="right" vertical="center"/>
    </xf>
    <xf numFmtId="176" fontId="8" fillId="4" borderId="11" xfId="0" applyNumberFormat="1" applyFont="1" applyFill="1" applyBorder="1" applyAlignment="1">
      <alignment horizontal="left" vertical="center"/>
    </xf>
    <xf numFmtId="176" fontId="8" fillId="4" borderId="10" xfId="0" applyNumberFormat="1" applyFont="1" applyFill="1" applyBorder="1" applyAlignment="1">
      <alignment horizontal="left" vertical="center"/>
    </xf>
    <xf numFmtId="176" fontId="8" fillId="4" borderId="12" xfId="0" applyNumberFormat="1" applyFont="1" applyFill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78" fontId="8" fillId="0" borderId="11" xfId="0" applyNumberFormat="1" applyFont="1" applyBorder="1" applyAlignment="1" applyProtection="1">
      <alignment horizontal="right" vertical="center" shrinkToFit="1"/>
      <protection locked="0"/>
    </xf>
    <xf numFmtId="178" fontId="8" fillId="0" borderId="10" xfId="0" applyNumberFormat="1" applyFont="1" applyBorder="1" applyAlignment="1" applyProtection="1">
      <alignment horizontal="right" vertical="center" shrinkToFit="1"/>
      <protection locked="0"/>
    </xf>
    <xf numFmtId="178" fontId="8" fillId="0" borderId="12" xfId="0" applyNumberFormat="1" applyFont="1" applyBorder="1" applyAlignment="1" applyProtection="1">
      <alignment horizontal="right" vertical="center" shrinkToFit="1"/>
      <protection locked="0"/>
    </xf>
    <xf numFmtId="178" fontId="8" fillId="3" borderId="11" xfId="0" applyNumberFormat="1" applyFont="1" applyFill="1" applyBorder="1" applyAlignment="1">
      <alignment horizontal="right" vertical="center" shrinkToFit="1"/>
    </xf>
    <xf numFmtId="178" fontId="8" fillId="3" borderId="10" xfId="0" applyNumberFormat="1" applyFont="1" applyFill="1" applyBorder="1" applyAlignment="1">
      <alignment horizontal="right" vertical="center" shrinkToFit="1"/>
    </xf>
    <xf numFmtId="178" fontId="8" fillId="3" borderId="12" xfId="0" applyNumberFormat="1" applyFont="1" applyFill="1" applyBorder="1" applyAlignment="1">
      <alignment horizontal="right" vertical="center" shrinkToFit="1"/>
    </xf>
    <xf numFmtId="178" fontId="11" fillId="3" borderId="1" xfId="0" applyNumberFormat="1" applyFont="1" applyFill="1" applyBorder="1" applyAlignment="1" applyProtection="1">
      <alignment horizontal="right" vertical="center" shrinkToFit="1"/>
      <protection locked="0"/>
    </xf>
    <xf numFmtId="178" fontId="11" fillId="3" borderId="2" xfId="0" applyNumberFormat="1" applyFont="1" applyFill="1" applyBorder="1" applyAlignment="1" applyProtection="1">
      <alignment horizontal="right" vertical="center" shrinkToFit="1"/>
      <protection locked="0"/>
    </xf>
    <xf numFmtId="178" fontId="11" fillId="3" borderId="5" xfId="0" applyNumberFormat="1" applyFont="1" applyFill="1" applyBorder="1" applyAlignment="1" applyProtection="1">
      <alignment horizontal="right" vertical="center" shrinkToFit="1"/>
      <protection locked="0"/>
    </xf>
    <xf numFmtId="178" fontId="11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6" fillId="4" borderId="14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78" fontId="8" fillId="5" borderId="11" xfId="0" applyNumberFormat="1" applyFont="1" applyFill="1" applyBorder="1" applyAlignment="1" applyProtection="1">
      <alignment vertical="center" shrinkToFit="1"/>
      <protection locked="0"/>
    </xf>
    <xf numFmtId="178" fontId="8" fillId="5" borderId="10" xfId="0" applyNumberFormat="1" applyFont="1" applyFill="1" applyBorder="1" applyAlignment="1" applyProtection="1">
      <alignment vertical="center" shrinkToFit="1"/>
      <protection locked="0"/>
    </xf>
    <xf numFmtId="178" fontId="8" fillId="5" borderId="12" xfId="0" applyNumberFormat="1" applyFont="1" applyFill="1" applyBorder="1" applyAlignment="1" applyProtection="1">
      <alignment vertical="center" shrinkToFit="1"/>
      <protection locked="0"/>
    </xf>
    <xf numFmtId="178" fontId="14" fillId="3" borderId="2" xfId="0" applyNumberFormat="1" applyFont="1" applyFill="1" applyBorder="1" applyAlignment="1">
      <alignment horizontal="center" vertical="center"/>
    </xf>
    <xf numFmtId="178" fontId="14" fillId="3" borderId="3" xfId="0" applyNumberFormat="1" applyFont="1" applyFill="1" applyBorder="1" applyAlignment="1">
      <alignment horizontal="center" vertical="center"/>
    </xf>
    <xf numFmtId="178" fontId="14" fillId="3" borderId="6" xfId="0" applyNumberFormat="1" applyFont="1" applyFill="1" applyBorder="1" applyAlignment="1">
      <alignment horizontal="center" vertical="center"/>
    </xf>
    <xf numFmtId="178" fontId="14" fillId="3" borderId="7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6" fillId="4" borderId="24" xfId="0" applyFont="1" applyFill="1" applyBorder="1" applyAlignment="1" applyProtection="1">
      <alignment horizontal="left" vertical="center"/>
      <protection locked="0"/>
    </xf>
    <xf numFmtId="0" fontId="6" fillId="4" borderId="22" xfId="0" applyFont="1" applyFill="1" applyBorder="1" applyAlignment="1" applyProtection="1">
      <alignment horizontal="left" vertical="center" shrinkToFit="1"/>
      <protection locked="0"/>
    </xf>
    <xf numFmtId="0" fontId="6" fillId="4" borderId="10" xfId="0" applyFont="1" applyFill="1" applyBorder="1" applyAlignment="1" applyProtection="1">
      <alignment horizontal="left" vertical="center" shrinkToFit="1"/>
      <protection locked="0"/>
    </xf>
    <xf numFmtId="0" fontId="6" fillId="4" borderId="12" xfId="0" applyFont="1" applyFill="1" applyBorder="1" applyAlignment="1" applyProtection="1">
      <alignment horizontal="left" vertical="center" shrinkToFit="1"/>
      <protection locked="0"/>
    </xf>
    <xf numFmtId="0" fontId="6" fillId="4" borderId="11" xfId="0" applyFont="1" applyFill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8" fillId="4" borderId="22" xfId="0" applyFont="1" applyFill="1" applyBorder="1" applyAlignment="1" applyProtection="1">
      <alignment horizontal="left" vertical="center" shrinkToFit="1"/>
      <protection locked="0"/>
    </xf>
    <xf numFmtId="0" fontId="8" fillId="4" borderId="10" xfId="0" applyFont="1" applyFill="1" applyBorder="1" applyAlignment="1" applyProtection="1">
      <alignment horizontal="left" vertical="center" shrinkToFit="1"/>
      <protection locked="0"/>
    </xf>
    <xf numFmtId="0" fontId="8" fillId="4" borderId="12" xfId="0" applyFont="1" applyFill="1" applyBorder="1" applyAlignment="1" applyProtection="1">
      <alignment horizontal="left" vertical="center" shrinkToFit="1"/>
      <protection locked="0"/>
    </xf>
    <xf numFmtId="0" fontId="8" fillId="4" borderId="11" xfId="0" applyFont="1" applyFill="1" applyBorder="1" applyAlignment="1" applyProtection="1">
      <alignment horizontal="left" vertical="center" shrinkToFit="1"/>
      <protection locked="0"/>
    </xf>
    <xf numFmtId="0" fontId="8" fillId="4" borderId="11" xfId="0" applyFont="1" applyFill="1" applyBorder="1" applyAlignment="1" applyProtection="1">
      <alignment horizontal="left" vertical="center" wrapText="1" shrinkToFit="1"/>
      <protection locked="0"/>
    </xf>
    <xf numFmtId="0" fontId="8" fillId="4" borderId="10" xfId="0" applyFont="1" applyFill="1" applyBorder="1" applyAlignment="1" applyProtection="1">
      <alignment horizontal="left" vertical="center" wrapText="1" shrinkToFit="1"/>
      <protection locked="0"/>
    </xf>
    <xf numFmtId="0" fontId="8" fillId="4" borderId="12" xfId="0" applyFont="1" applyFill="1" applyBorder="1" applyAlignment="1" applyProtection="1">
      <alignment horizontal="left" vertical="center" wrapText="1" shrinkToFi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vertical="center" wrapText="1" shrinkToFit="1"/>
      <protection locked="0"/>
    </xf>
    <xf numFmtId="0" fontId="6" fillId="4" borderId="10" xfId="0" applyFont="1" applyFill="1" applyBorder="1" applyAlignment="1" applyProtection="1">
      <alignment horizontal="left" vertical="center" wrapText="1" shrinkToFit="1"/>
      <protection locked="0"/>
    </xf>
    <xf numFmtId="0" fontId="6" fillId="4" borderId="12" xfId="0" applyFont="1" applyFill="1" applyBorder="1" applyAlignment="1" applyProtection="1">
      <alignment horizontal="left" vertical="center" wrapText="1" shrinkToFit="1"/>
      <protection locked="0"/>
    </xf>
    <xf numFmtId="0" fontId="16" fillId="4" borderId="0" xfId="0" applyFont="1" applyFill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77" fontId="3" fillId="4" borderId="6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8" fillId="0" borderId="23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textRotation="255"/>
    </xf>
    <xf numFmtId="0" fontId="6" fillId="4" borderId="20" xfId="0" applyFont="1" applyFill="1" applyBorder="1" applyAlignment="1">
      <alignment horizontal="center" vertical="center" textRotation="255"/>
    </xf>
    <xf numFmtId="0" fontId="3" fillId="4" borderId="11" xfId="0" applyFont="1" applyFill="1" applyBorder="1" applyAlignment="1" applyProtection="1">
      <alignment horizontal="left" vertical="center" wrapText="1" shrinkToFit="1"/>
      <protection locked="0"/>
    </xf>
    <xf numFmtId="0" fontId="3" fillId="4" borderId="10" xfId="0" applyFont="1" applyFill="1" applyBorder="1" applyAlignment="1" applyProtection="1">
      <alignment horizontal="left" vertical="center" wrapText="1" shrinkToFit="1"/>
      <protection locked="0"/>
    </xf>
    <xf numFmtId="0" fontId="3" fillId="4" borderId="12" xfId="0" applyFont="1" applyFill="1" applyBorder="1" applyAlignment="1" applyProtection="1">
      <alignment horizontal="left" vertical="center" wrapText="1" shrinkToFit="1"/>
      <protection locked="0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34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35" xfId="0" applyFont="1" applyBorder="1" applyAlignment="1">
      <alignment horizontal="center" vertical="center" textRotation="255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left" vertical="center" shrinkToFit="1"/>
      <protection locked="0"/>
    </xf>
    <xf numFmtId="0" fontId="3" fillId="4" borderId="10" xfId="0" applyFont="1" applyFill="1" applyBorder="1" applyAlignment="1" applyProtection="1">
      <alignment horizontal="left" vertical="center" shrinkToFit="1"/>
      <protection locked="0"/>
    </xf>
    <xf numFmtId="0" fontId="3" fillId="4" borderId="12" xfId="0" applyFont="1" applyFill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shrinkToFit="1"/>
      <protection locked="0"/>
    </xf>
    <xf numFmtId="0" fontId="3" fillId="4" borderId="2" xfId="0" applyFont="1" applyFill="1" applyBorder="1" applyAlignment="1" applyProtection="1">
      <alignment horizontal="left" vertical="center" shrinkToFit="1"/>
      <protection locked="0"/>
    </xf>
    <xf numFmtId="0" fontId="3" fillId="4" borderId="3" xfId="0" applyFont="1" applyFill="1" applyBorder="1" applyAlignment="1" applyProtection="1">
      <alignment horizontal="left" vertical="center" shrinkToFit="1"/>
      <protection locked="0"/>
    </xf>
    <xf numFmtId="0" fontId="3" fillId="4" borderId="5" xfId="0" applyFont="1" applyFill="1" applyBorder="1" applyAlignment="1" applyProtection="1">
      <alignment horizontal="left" vertical="center" shrinkToFit="1"/>
      <protection locked="0"/>
    </xf>
    <xf numFmtId="0" fontId="3" fillId="4" borderId="6" xfId="0" applyFont="1" applyFill="1" applyBorder="1" applyAlignment="1" applyProtection="1">
      <alignment horizontal="left" vertical="center" shrinkToFit="1"/>
      <protection locked="0"/>
    </xf>
    <xf numFmtId="0" fontId="3" fillId="4" borderId="7" xfId="0" applyFont="1" applyFill="1" applyBorder="1" applyAlignment="1" applyProtection="1">
      <alignment horizontal="left" vertical="center" shrinkToFit="1"/>
      <protection locked="0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8" fillId="0" borderId="11" xfId="2" applyFont="1" applyBorder="1" applyAlignment="1" applyProtection="1">
      <alignment horizontal="center" vertical="center"/>
      <protection locked="0"/>
    </xf>
    <xf numFmtId="38" fontId="8" fillId="0" borderId="10" xfId="2" applyFont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>
      <alignment horizontal="right" vertical="center" shrinkToFi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right" vertical="center" shrinkToFit="1"/>
    </xf>
    <xf numFmtId="178" fontId="11" fillId="0" borderId="2" xfId="0" applyNumberFormat="1" applyFont="1" applyBorder="1" applyAlignment="1">
      <alignment horizontal="right" vertical="center" shrinkToFit="1"/>
    </xf>
    <xf numFmtId="178" fontId="11" fillId="0" borderId="5" xfId="0" applyNumberFormat="1" applyFont="1" applyBorder="1" applyAlignment="1">
      <alignment horizontal="right" vertical="center" shrinkToFit="1"/>
    </xf>
    <xf numFmtId="178" fontId="11" fillId="0" borderId="6" xfId="0" applyNumberFormat="1" applyFont="1" applyBorder="1" applyAlignment="1">
      <alignment horizontal="right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178" fontId="8" fillId="3" borderId="11" xfId="0" applyNumberFormat="1" applyFont="1" applyFill="1" applyBorder="1" applyAlignment="1">
      <alignment vertical="center" shrinkToFit="1"/>
    </xf>
    <xf numFmtId="178" fontId="8" fillId="3" borderId="10" xfId="0" applyNumberFormat="1" applyFont="1" applyFill="1" applyBorder="1" applyAlignment="1">
      <alignment vertical="center" shrinkToFit="1"/>
    </xf>
    <xf numFmtId="178" fontId="8" fillId="3" borderId="12" xfId="0" applyNumberFormat="1" applyFont="1" applyFill="1" applyBorder="1" applyAlignment="1">
      <alignment vertical="center" shrinkToFit="1"/>
    </xf>
    <xf numFmtId="0" fontId="8" fillId="0" borderId="2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 shrinkToFit="1"/>
    </xf>
    <xf numFmtId="178" fontId="8" fillId="5" borderId="11" xfId="0" applyNumberFormat="1" applyFont="1" applyFill="1" applyBorder="1" applyAlignment="1">
      <alignment vertical="center" shrinkToFit="1"/>
    </xf>
    <xf numFmtId="178" fontId="8" fillId="5" borderId="10" xfId="0" applyNumberFormat="1" applyFont="1" applyFill="1" applyBorder="1" applyAlignment="1">
      <alignment vertical="center" shrinkToFit="1"/>
    </xf>
    <xf numFmtId="178" fontId="8" fillId="5" borderId="12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wrapText="1"/>
    </xf>
    <xf numFmtId="0" fontId="9" fillId="4" borderId="20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center" vertical="center" textRotation="255"/>
    </xf>
    <xf numFmtId="0" fontId="9" fillId="4" borderId="4" xfId="0" applyFont="1" applyFill="1" applyBorder="1" applyAlignment="1">
      <alignment horizontal="left" vertical="center" shrinkToFit="1"/>
    </xf>
    <xf numFmtId="0" fontId="9" fillId="4" borderId="4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176" fontId="8" fillId="4" borderId="20" xfId="0" applyNumberFormat="1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 shrinkToFit="1"/>
      <protection locked="0"/>
    </xf>
    <xf numFmtId="0" fontId="19" fillId="0" borderId="2" xfId="3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19" fillId="0" borderId="6" xfId="3" applyFont="1" applyBorder="1" applyAlignment="1">
      <alignment horizontal="center" vertical="center"/>
    </xf>
    <xf numFmtId="0" fontId="23" fillId="4" borderId="4" xfId="0" applyFont="1" applyFill="1" applyBorder="1" applyAlignment="1" applyProtection="1">
      <alignment horizontal="left" vertical="center" wrapText="1" shrinkToFit="1"/>
      <protection locked="0"/>
    </xf>
    <xf numFmtId="0" fontId="23" fillId="4" borderId="11" xfId="0" applyFont="1" applyFill="1" applyBorder="1" applyAlignment="1" applyProtection="1">
      <alignment horizontal="left" vertical="center" wrapText="1" shrinkToFit="1"/>
      <protection locked="0"/>
    </xf>
    <xf numFmtId="0" fontId="23" fillId="4" borderId="10" xfId="0" applyFont="1" applyFill="1" applyBorder="1" applyAlignment="1" applyProtection="1">
      <alignment horizontal="left" vertical="center" wrapText="1" shrinkToFit="1"/>
      <protection locked="0"/>
    </xf>
    <xf numFmtId="0" fontId="23" fillId="4" borderId="12" xfId="0" applyFont="1" applyFill="1" applyBorder="1" applyAlignment="1" applyProtection="1">
      <alignment horizontal="left" vertical="center" wrapText="1" shrinkToFit="1"/>
      <protection locked="0"/>
    </xf>
    <xf numFmtId="0" fontId="23" fillId="0" borderId="11" xfId="0" applyFont="1" applyBorder="1" applyAlignment="1" applyProtection="1">
      <alignment horizontal="left" vertical="center" wrapText="1"/>
      <protection locked="0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23" fillId="0" borderId="12" xfId="0" applyFont="1" applyBorder="1" applyAlignment="1" applyProtection="1">
      <alignment horizontal="left" vertical="center" wrapText="1"/>
      <protection locked="0"/>
    </xf>
    <xf numFmtId="0" fontId="24" fillId="4" borderId="4" xfId="0" applyFont="1" applyFill="1" applyBorder="1" applyAlignment="1" applyProtection="1">
      <alignment horizontal="left" vertical="center" wrapText="1" shrinkToFit="1"/>
      <protection locked="0"/>
    </xf>
    <xf numFmtId="0" fontId="24" fillId="4" borderId="4" xfId="0" applyFont="1" applyFill="1" applyBorder="1" applyAlignment="1" applyProtection="1">
      <alignment horizontal="left" vertical="center" shrinkToFit="1"/>
      <protection locked="0"/>
    </xf>
    <xf numFmtId="0" fontId="24" fillId="4" borderId="11" xfId="0" applyFont="1" applyFill="1" applyBorder="1" applyAlignment="1" applyProtection="1">
      <alignment horizontal="left" vertical="center" shrinkToFit="1"/>
      <protection locked="0"/>
    </xf>
    <xf numFmtId="0" fontId="8" fillId="4" borderId="21" xfId="0" applyFont="1" applyFill="1" applyBorder="1" applyAlignment="1">
      <alignment horizontal="center" vertical="center"/>
    </xf>
    <xf numFmtId="0" fontId="24" fillId="4" borderId="21" xfId="0" applyFont="1" applyFill="1" applyBorder="1" applyAlignment="1" applyProtection="1">
      <alignment horizontal="left" vertical="center" shrinkToFit="1"/>
      <protection locked="0"/>
    </xf>
    <xf numFmtId="0" fontId="8" fillId="4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24" fillId="4" borderId="22" xfId="0" applyFont="1" applyFill="1" applyBorder="1" applyAlignment="1" applyProtection="1">
      <alignment horizontal="left" vertical="center" shrinkToFit="1"/>
      <protection locked="0"/>
    </xf>
    <xf numFmtId="0" fontId="24" fillId="4" borderId="10" xfId="0" applyFont="1" applyFill="1" applyBorder="1" applyAlignment="1" applyProtection="1">
      <alignment horizontal="left" vertical="center" shrinkToFit="1"/>
      <protection locked="0"/>
    </xf>
    <xf numFmtId="0" fontId="24" fillId="4" borderId="12" xfId="0" applyFont="1" applyFill="1" applyBorder="1" applyAlignment="1" applyProtection="1">
      <alignment horizontal="left" vertical="center" shrinkToFit="1"/>
      <protection locked="0"/>
    </xf>
    <xf numFmtId="0" fontId="24" fillId="4" borderId="11" xfId="0" applyFont="1" applyFill="1" applyBorder="1" applyAlignment="1" applyProtection="1">
      <alignment horizontal="left" vertical="center" wrapText="1" shrinkToFit="1"/>
      <protection locked="0"/>
    </xf>
    <xf numFmtId="0" fontId="24" fillId="0" borderId="1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left" vertical="center" shrinkToFit="1"/>
      <protection locked="0"/>
    </xf>
    <xf numFmtId="0" fontId="24" fillId="0" borderId="3" xfId="0" applyFont="1" applyBorder="1" applyAlignment="1" applyProtection="1">
      <alignment horizontal="left" vertical="center" shrinkToFit="1"/>
      <protection locked="0"/>
    </xf>
    <xf numFmtId="0" fontId="24" fillId="0" borderId="9" xfId="0" applyFont="1" applyBorder="1" applyAlignment="1" applyProtection="1">
      <alignment horizontal="left" vertical="center" shrinkToFit="1"/>
      <protection locked="0"/>
    </xf>
    <xf numFmtId="0" fontId="24" fillId="0" borderId="0" xfId="0" applyFont="1" applyAlignment="1" applyProtection="1">
      <alignment horizontal="left" vertical="center" shrinkToFit="1"/>
      <protection locked="0"/>
    </xf>
    <xf numFmtId="0" fontId="24" fillId="0" borderId="13" xfId="0" applyFont="1" applyBorder="1" applyAlignment="1" applyProtection="1">
      <alignment horizontal="left" vertical="center" shrinkToFit="1"/>
      <protection locked="0"/>
    </xf>
    <xf numFmtId="0" fontId="24" fillId="0" borderId="5" xfId="0" applyFont="1" applyBorder="1" applyAlignment="1" applyProtection="1">
      <alignment horizontal="left" vertical="center" shrinkToFit="1"/>
      <protection locked="0"/>
    </xf>
    <xf numFmtId="0" fontId="24" fillId="0" borderId="6" xfId="0" applyFont="1" applyBorder="1" applyAlignment="1" applyProtection="1">
      <alignment horizontal="left" vertical="center" shrinkToFit="1"/>
      <protection locked="0"/>
    </xf>
    <xf numFmtId="0" fontId="24" fillId="0" borderId="7" xfId="0" applyFont="1" applyBorder="1" applyAlignment="1" applyProtection="1">
      <alignment horizontal="left" vertical="center" shrinkToFit="1"/>
      <protection locked="0"/>
    </xf>
    <xf numFmtId="38" fontId="24" fillId="0" borderId="11" xfId="2" applyFont="1" applyBorder="1" applyAlignment="1" applyProtection="1">
      <alignment horizontal="center" vertical="center"/>
      <protection locked="0"/>
    </xf>
    <xf numFmtId="38" fontId="24" fillId="0" borderId="10" xfId="2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 shrinkToFit="1"/>
      <protection locked="0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4" fillId="0" borderId="12" xfId="0" applyFont="1" applyBorder="1" applyAlignment="1" applyProtection="1">
      <alignment horizontal="center" vertical="center" shrinkToFit="1"/>
      <protection locked="0"/>
    </xf>
    <xf numFmtId="177" fontId="9" fillId="4" borderId="6" xfId="0" applyNumberFormat="1" applyFont="1" applyFill="1" applyBorder="1" applyAlignment="1" applyProtection="1">
      <alignment horizontal="right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4" fillId="0" borderId="1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4" borderId="24" xfId="0" applyFont="1" applyFill="1" applyBorder="1" applyAlignment="1" applyProtection="1">
      <alignment horizontal="center" vertical="center"/>
      <protection locked="0"/>
    </xf>
    <xf numFmtId="0" fontId="19" fillId="0" borderId="0" xfId="3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0" fontId="21" fillId="0" borderId="4" xfId="3" applyFont="1" applyBorder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22" fillId="0" borderId="0" xfId="3" applyFont="1" applyAlignment="1">
      <alignment horizontal="center" vertical="top" wrapText="1"/>
    </xf>
    <xf numFmtId="177" fontId="19" fillId="0" borderId="0" xfId="3" applyNumberFormat="1" applyFont="1" applyAlignment="1">
      <alignment horizontal="right" vertical="top" wrapText="1"/>
    </xf>
    <xf numFmtId="0" fontId="19" fillId="0" borderId="0" xfId="3" applyFont="1" applyAlignment="1">
      <alignment horizontal="left" vertical="top" wrapText="1" indent="25"/>
    </xf>
    <xf numFmtId="0" fontId="21" fillId="0" borderId="0" xfId="3" applyFont="1" applyAlignment="1">
      <alignment horizontal="left" vertical="top" wrapText="1" indent="25"/>
    </xf>
    <xf numFmtId="0" fontId="21" fillId="0" borderId="0" xfId="3" applyFont="1" applyAlignment="1">
      <alignment horizontal="left" vertical="center" wrapText="1"/>
    </xf>
    <xf numFmtId="0" fontId="19" fillId="0" borderId="0" xfId="3" applyFont="1" applyAlignment="1">
      <alignment horizontal="center" vertical="top" wrapText="1"/>
    </xf>
    <xf numFmtId="0" fontId="28" fillId="3" borderId="0" xfId="6" applyFont="1" applyFill="1" applyAlignment="1">
      <alignment horizontal="center" vertical="center"/>
    </xf>
    <xf numFmtId="0" fontId="30" fillId="3" borderId="0" xfId="6" applyFont="1" applyFill="1" applyAlignment="1">
      <alignment horizontal="center" vertical="center"/>
    </xf>
  </cellXfs>
  <cellStyles count="8">
    <cellStyle name="桁区切り" xfId="2" builtinId="6"/>
    <cellStyle name="標準" xfId="0" builtinId="0"/>
    <cellStyle name="標準 2" xfId="1" xr:uid="{97286D2B-D827-4A96-B973-8E4DD9068AC7}"/>
    <cellStyle name="標準 2 2" xfId="5" xr:uid="{AE0362C4-C420-4D54-95D3-00F62C67EACA}"/>
    <cellStyle name="標準 2 3" xfId="7" xr:uid="{D4FFCEE6-CA60-4D80-BB74-FB149BABCD4A}"/>
    <cellStyle name="標準 3" xfId="3" xr:uid="{DE06B432-4D87-4997-B373-372B4B35DFBC}"/>
    <cellStyle name="標準 4" xfId="4" xr:uid="{F2A412DF-AC0D-4154-97F3-393C987A9D85}"/>
    <cellStyle name="標準 4 2" xfId="6" xr:uid="{4DF6A9E0-85B6-4091-81F0-AF9CBDC614AD}"/>
  </cellStyles>
  <dxfs count="2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103863</xdr:colOff>
      <xdr:row>2</xdr:row>
      <xdr:rowOff>168799</xdr:rowOff>
    </xdr:from>
    <xdr:to>
      <xdr:col>42</xdr:col>
      <xdr:colOff>618848</xdr:colOff>
      <xdr:row>7</xdr:row>
      <xdr:rowOff>127017</xdr:rowOff>
    </xdr:to>
    <xdr:sp macro="" textlink="">
      <xdr:nvSpPr>
        <xdr:cNvPr id="2" name="四角形吹き出し 3">
          <a:extLst>
            <a:ext uri="{FF2B5EF4-FFF2-40B4-BE49-F238E27FC236}">
              <a16:creationId xmlns:a16="http://schemas.microsoft.com/office/drawing/2014/main" id="{90EC6E47-783A-401C-870D-34727238F25F}"/>
            </a:ext>
          </a:extLst>
        </xdr:cNvPr>
        <xdr:cNvSpPr/>
      </xdr:nvSpPr>
      <xdr:spPr>
        <a:xfrm flipH="1">
          <a:off x="4493646" y="516669"/>
          <a:ext cx="3562985" cy="861022"/>
        </a:xfrm>
        <a:prstGeom prst="wedgeRectCallout">
          <a:avLst>
            <a:gd name="adj1" fmla="val 98347"/>
            <a:gd name="adj2" fmla="val 111035"/>
          </a:avLst>
        </a:prstGeom>
        <a:solidFill>
          <a:schemeClr val="lt1">
            <a:alpha val="7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/>
            <a:t>契約変更の場合</a:t>
          </a:r>
          <a:endParaRPr kumimoji="1" lang="en-US" altLang="ja-JP" sz="1050"/>
        </a:p>
        <a:p>
          <a:pPr algn="l"/>
          <a:r>
            <a:rPr kumimoji="1" lang="ja-JP" altLang="en-US" sz="1050"/>
            <a:t>・研究期間の開始日は原契約の開始日</a:t>
          </a:r>
          <a:endParaRPr kumimoji="1" lang="en-US" altLang="ja-JP" sz="1050"/>
        </a:p>
        <a:p>
          <a:pPr algn="l"/>
          <a:r>
            <a:rPr kumimoji="1" lang="ja-JP" altLang="en-US" sz="1050"/>
            <a:t>・相談回数及び相談料は変更（追加）分としてください。</a:t>
          </a:r>
        </a:p>
      </xdr:txBody>
    </xdr:sp>
    <xdr:clientData/>
  </xdr:twoCellAnchor>
  <xdr:twoCellAnchor>
    <xdr:from>
      <xdr:col>41</xdr:col>
      <xdr:colOff>532654</xdr:colOff>
      <xdr:row>11</xdr:row>
      <xdr:rowOff>64356</xdr:rowOff>
    </xdr:from>
    <xdr:to>
      <xdr:col>47</xdr:col>
      <xdr:colOff>149086</xdr:colOff>
      <xdr:row>15</xdr:row>
      <xdr:rowOff>94644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9CF3327C-6073-47EA-883D-762C22863050}"/>
            </a:ext>
          </a:extLst>
        </xdr:cNvPr>
        <xdr:cNvSpPr/>
      </xdr:nvSpPr>
      <xdr:spPr>
        <a:xfrm flipH="1">
          <a:off x="7349241" y="2085313"/>
          <a:ext cx="2722410" cy="659766"/>
        </a:xfrm>
        <a:prstGeom prst="wedgeRectCallout">
          <a:avLst>
            <a:gd name="adj1" fmla="val 125473"/>
            <a:gd name="adj2" fmla="val 26844"/>
          </a:avLst>
        </a:prstGeom>
        <a:solidFill>
          <a:schemeClr val="lt1">
            <a:alpha val="7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契約締結権限者をご記入ください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押印不要です。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形式でご提出ください。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41</xdr:col>
      <xdr:colOff>434505</xdr:colOff>
      <xdr:row>45</xdr:row>
      <xdr:rowOff>91772</xdr:rowOff>
    </xdr:from>
    <xdr:to>
      <xdr:col>46</xdr:col>
      <xdr:colOff>524372</xdr:colOff>
      <xdr:row>47</xdr:row>
      <xdr:rowOff>174597</xdr:rowOff>
    </xdr:to>
    <xdr:sp macro="" textlink="">
      <xdr:nvSpPr>
        <xdr:cNvPr id="4" name="四角形吹き出し 7">
          <a:extLst>
            <a:ext uri="{FF2B5EF4-FFF2-40B4-BE49-F238E27FC236}">
              <a16:creationId xmlns:a16="http://schemas.microsoft.com/office/drawing/2014/main" id="{9646E2F8-5611-4C66-8ECD-085032332864}"/>
            </a:ext>
          </a:extLst>
        </xdr:cNvPr>
        <xdr:cNvSpPr/>
      </xdr:nvSpPr>
      <xdr:spPr>
        <a:xfrm flipH="1">
          <a:off x="7251092" y="10594120"/>
          <a:ext cx="2574650" cy="687455"/>
        </a:xfrm>
        <a:prstGeom prst="wedgeRectCallout">
          <a:avLst>
            <a:gd name="adj1" fmla="val 151761"/>
            <a:gd name="adj2" fmla="val 53474"/>
          </a:avLst>
        </a:prstGeom>
        <a:solidFill>
          <a:schemeClr val="lt1">
            <a:alpha val="7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担当教員が本務校以外で相談を行う場合、</a:t>
          </a:r>
          <a:endParaRPr kumimoji="1" lang="en-US" altLang="ja-JP" sz="1050"/>
        </a:p>
        <a:p>
          <a:pPr algn="l"/>
          <a:r>
            <a:rPr kumimoji="1" lang="ja-JP" altLang="en-US" sz="1050" b="1" u="sng"/>
            <a:t>旅費は相談料に含みません。</a:t>
          </a:r>
          <a:endParaRPr kumimoji="1" lang="en-US" altLang="ja-JP" sz="1050" b="1" u="sng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and\1_&#12489;&#12461;&#12517;&#12513;&#12531;&#12488;\B_&#35373;&#35336;\&#35443;&#32048;&#35373;&#35336;\&#12467;&#12540;&#12489;&#35373;&#35336;\05_&#39015;&#23458;&#26908;&#35388;&#28168;\&#20241;&#32887;&#30330;&#20196;&#20107;&#30001;CD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mjtmu.sharepoint.com/sites/URA799/Shared%20Documents/General/&#26696;&#20214;&#31649;&#29702;&#34920;/&#9733;4_&#12304;&#25552;&#26696;&#20844;&#21215;&#12305;2025&#24180;&#24230;_&#26696;&#20214;&#31649;&#29702;&#34920;r2.xlsm" TargetMode="External"/><Relationship Id="rId1" Type="http://schemas.openxmlformats.org/officeDocument/2006/relationships/externalLinkPath" Target="/sites/URA799/Shared%20Documents/General/&#26696;&#20214;&#31649;&#29702;&#34920;/&#9733;4_&#12304;&#25552;&#26696;&#20844;&#21215;&#12305;2025&#24180;&#24230;_&#26696;&#20214;&#31649;&#29702;&#34920;r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休職発令事由CD"/>
      <sheetName val="総_休職等事由"/>
      <sheetName val="水_分限懲戒種別コード"/>
      <sheetName val="水_その他発令事由コード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所属リスト"/>
      <sheetName val="値設定"/>
      <sheetName val="常勤教員"/>
      <sheetName val="教員名簿"/>
      <sheetName val="機関情報"/>
      <sheetName val="事業名"/>
      <sheetName val="月例実績"/>
      <sheetName val="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成瀬茜" id="{EFD424B5-0D0C-41B8-9AEC-2A77322FF0D7}" userId="S::naruse-akane@jmj.tmu.ac.jp::73dd063d-e024-46cf-b62c-8c183448a24b" providerId="AD"/>
</personList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100">
            <a:solidFill>
              <a:schemeClr val="dk1"/>
            </a:solidFill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4" dT="2020-01-16T07:31:06.91" personId="{EFD424B5-0D0C-41B8-9AEC-2A77322FF0D7}" id="{692BE0E9-939E-4706-BF84-F1942B33C0DB}">
    <text>姓と名の間は全角スペース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H55"/>
  <sheetViews>
    <sheetView tabSelected="1" view="pageBreakPreview" zoomScale="115" zoomScaleNormal="100" zoomScaleSheetLayoutView="115" workbookViewId="0">
      <selection activeCell="AB48" sqref="AB48:AG48"/>
    </sheetView>
  </sheetViews>
  <sheetFormatPr defaultColWidth="9" defaultRowHeight="13.15"/>
  <cols>
    <col min="1" max="1" width="4.7109375" style="1" customWidth="1"/>
    <col min="2" max="4" width="2.28515625" style="1" customWidth="1"/>
    <col min="5" max="5" width="2.7109375" style="1" customWidth="1"/>
    <col min="6" max="6" width="2.85546875" style="1" customWidth="1"/>
    <col min="7" max="9" width="2.28515625" style="1" customWidth="1"/>
    <col min="10" max="10" width="3.28515625" style="1" customWidth="1"/>
    <col min="11" max="16" width="2.28515625" style="1" customWidth="1"/>
    <col min="17" max="17" width="3" style="1" customWidth="1"/>
    <col min="18" max="20" width="2.28515625" style="1" customWidth="1"/>
    <col min="21" max="21" width="2.7109375" style="1" customWidth="1"/>
    <col min="22" max="23" width="2.28515625" style="1" customWidth="1"/>
    <col min="24" max="24" width="3.7109375" style="1" customWidth="1"/>
    <col min="25" max="25" width="4" style="1" customWidth="1"/>
    <col min="26" max="27" width="2.28515625" style="1" customWidth="1"/>
    <col min="28" max="28" width="3.42578125" style="1" customWidth="1"/>
    <col min="29" max="29" width="3" style="1" customWidth="1"/>
    <col min="30" max="39" width="2.28515625" style="1" customWidth="1"/>
    <col min="40" max="40" width="0.7109375" style="1" customWidth="1"/>
    <col min="41" max="41" width="2.7109375" customWidth="1"/>
    <col min="42" max="42" width="12.140625" bestFit="1" customWidth="1"/>
    <col min="45" max="45" width="10.85546875" customWidth="1"/>
    <col min="80" max="85" width="2.28515625" style="1" customWidth="1"/>
    <col min="86" max="16384" width="9" style="1"/>
  </cols>
  <sheetData>
    <row r="1" spans="1:8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8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49"/>
      <c r="AB2" s="49"/>
      <c r="AC2" s="8" t="s">
        <v>1</v>
      </c>
      <c r="AD2" s="213" t="s">
        <v>2</v>
      </c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</row>
    <row r="3" spans="1:8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1"/>
    </row>
    <row r="4" spans="1:80" ht="13.15" customHeight="1">
      <c r="A4" s="209" t="s">
        <v>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</row>
    <row r="5" spans="1:80" ht="13.1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</row>
    <row r="6" spans="1:80" ht="16.14999999999999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21"/>
    </row>
    <row r="7" spans="1:8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21"/>
    </row>
    <row r="8" spans="1:80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21"/>
    </row>
    <row r="9" spans="1:80">
      <c r="A9" s="12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21"/>
    </row>
    <row r="10" spans="1:8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80" ht="19.899999999999999" customHeight="1">
      <c r="A11" s="251" t="s">
        <v>6</v>
      </c>
      <c r="B11" s="252"/>
      <c r="C11" s="252"/>
      <c r="D11" s="252"/>
      <c r="E11" s="253"/>
      <c r="F11" s="333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334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BT11" s="1"/>
      <c r="BU11" s="1"/>
      <c r="BV11" s="1"/>
      <c r="BW11" s="1"/>
      <c r="BX11" s="1"/>
      <c r="BY11" s="1"/>
      <c r="BZ11" s="1"/>
      <c r="CA11" s="1"/>
    </row>
    <row r="12" spans="1:80" ht="15" customHeight="1">
      <c r="A12" s="288" t="s">
        <v>7</v>
      </c>
      <c r="B12" s="289"/>
      <c r="C12" s="289"/>
      <c r="D12" s="289"/>
      <c r="E12" s="290"/>
      <c r="F12" s="254" t="s">
        <v>8</v>
      </c>
      <c r="G12" s="255"/>
      <c r="H12" s="255"/>
      <c r="I12" s="256"/>
      <c r="J12" s="233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5"/>
      <c r="CB12"/>
    </row>
    <row r="13" spans="1:80" ht="15" customHeight="1">
      <c r="A13" s="291"/>
      <c r="B13" s="292"/>
      <c r="C13" s="292"/>
      <c r="D13" s="292"/>
      <c r="E13" s="293"/>
      <c r="F13" s="257"/>
      <c r="G13" s="258"/>
      <c r="H13" s="258"/>
      <c r="I13" s="259"/>
      <c r="J13" s="236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8"/>
      <c r="CB13"/>
    </row>
    <row r="14" spans="1:80" ht="10.15" customHeight="1">
      <c r="A14" s="291"/>
      <c r="B14" s="292"/>
      <c r="C14" s="292"/>
      <c r="D14" s="292"/>
      <c r="E14" s="293"/>
      <c r="F14" s="254" t="s">
        <v>9</v>
      </c>
      <c r="G14" s="255"/>
      <c r="H14" s="255"/>
      <c r="I14" s="256"/>
      <c r="J14" s="254" t="s">
        <v>10</v>
      </c>
      <c r="K14" s="255"/>
      <c r="L14" s="256"/>
      <c r="M14" s="324"/>
      <c r="N14" s="325"/>
      <c r="O14" s="325"/>
      <c r="P14" s="325"/>
      <c r="Q14" s="325"/>
      <c r="R14" s="325"/>
      <c r="S14" s="325"/>
      <c r="T14" s="325"/>
      <c r="U14" s="325"/>
      <c r="V14" s="325"/>
      <c r="W14" s="326"/>
      <c r="X14" s="263" t="s">
        <v>11</v>
      </c>
      <c r="Y14" s="264"/>
      <c r="Z14" s="265"/>
      <c r="AA14" s="239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1"/>
      <c r="CB14"/>
    </row>
    <row r="15" spans="1:80" ht="10.15" customHeight="1">
      <c r="A15" s="291"/>
      <c r="B15" s="292"/>
      <c r="C15" s="292"/>
      <c r="D15" s="292"/>
      <c r="E15" s="293"/>
      <c r="F15" s="260"/>
      <c r="G15" s="261"/>
      <c r="H15" s="261"/>
      <c r="I15" s="262"/>
      <c r="J15" s="260"/>
      <c r="K15" s="261"/>
      <c r="L15" s="262"/>
      <c r="M15" s="327"/>
      <c r="N15" s="328"/>
      <c r="O15" s="328"/>
      <c r="P15" s="328"/>
      <c r="Q15" s="328"/>
      <c r="R15" s="328"/>
      <c r="S15" s="328"/>
      <c r="T15" s="328"/>
      <c r="U15" s="328"/>
      <c r="V15" s="328"/>
      <c r="W15" s="329"/>
      <c r="X15" s="266"/>
      <c r="Y15" s="267"/>
      <c r="Z15" s="268"/>
      <c r="AA15" s="242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4"/>
      <c r="CB15"/>
    </row>
    <row r="16" spans="1:80" ht="10.15" customHeight="1">
      <c r="A16" s="291"/>
      <c r="B16" s="292"/>
      <c r="C16" s="292"/>
      <c r="D16" s="292"/>
      <c r="E16" s="293"/>
      <c r="F16" s="257"/>
      <c r="G16" s="258"/>
      <c r="H16" s="258"/>
      <c r="I16" s="259"/>
      <c r="J16" s="257"/>
      <c r="K16" s="258"/>
      <c r="L16" s="259"/>
      <c r="M16" s="330"/>
      <c r="N16" s="331"/>
      <c r="O16" s="331"/>
      <c r="P16" s="331"/>
      <c r="Q16" s="331"/>
      <c r="R16" s="331"/>
      <c r="S16" s="331"/>
      <c r="T16" s="331"/>
      <c r="U16" s="331"/>
      <c r="V16" s="331"/>
      <c r="W16" s="332"/>
      <c r="X16" s="269"/>
      <c r="Y16" s="270"/>
      <c r="Z16" s="271"/>
      <c r="AA16" s="245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7"/>
      <c r="CB16"/>
    </row>
    <row r="17" spans="1:80" s="32" customFormat="1" ht="19.899999999999999" customHeight="1">
      <c r="A17" s="291"/>
      <c r="B17" s="292"/>
      <c r="C17" s="292"/>
      <c r="D17" s="292"/>
      <c r="E17" s="293"/>
      <c r="F17" s="335" t="s">
        <v>12</v>
      </c>
      <c r="G17" s="336"/>
      <c r="H17" s="336"/>
      <c r="I17" s="337"/>
      <c r="J17" s="338"/>
      <c r="K17" s="339"/>
      <c r="L17" s="339"/>
      <c r="M17" s="339"/>
      <c r="N17" s="339"/>
      <c r="O17" s="339"/>
      <c r="P17" s="339"/>
      <c r="Q17" s="15" t="s">
        <v>13</v>
      </c>
      <c r="R17" s="335" t="s">
        <v>14</v>
      </c>
      <c r="S17" s="336"/>
      <c r="T17" s="336"/>
      <c r="U17" s="337"/>
      <c r="V17" s="338"/>
      <c r="W17" s="339"/>
      <c r="X17" s="339"/>
      <c r="Y17" s="339"/>
      <c r="Z17" s="339"/>
      <c r="AA17" s="339"/>
      <c r="AB17" s="339"/>
      <c r="AC17" s="15" t="s">
        <v>15</v>
      </c>
      <c r="AD17" s="335" t="s">
        <v>16</v>
      </c>
      <c r="AE17" s="336"/>
      <c r="AF17" s="337"/>
      <c r="AG17" s="248"/>
      <c r="AH17" s="249"/>
      <c r="AI17" s="249"/>
      <c r="AJ17" s="249"/>
      <c r="AK17" s="249"/>
      <c r="AL17" s="249"/>
      <c r="AM17" s="249"/>
      <c r="AN17" s="249"/>
      <c r="AO17" s="250"/>
      <c r="AP17" s="30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</row>
    <row r="18" spans="1:80" ht="19.899999999999999" customHeight="1">
      <c r="A18" s="294"/>
      <c r="B18" s="295"/>
      <c r="C18" s="295"/>
      <c r="D18" s="295"/>
      <c r="E18" s="296"/>
      <c r="F18" s="210" t="s">
        <v>17</v>
      </c>
      <c r="G18" s="211"/>
      <c r="H18" s="211"/>
      <c r="I18" s="212"/>
      <c r="J18" s="29" t="s">
        <v>18</v>
      </c>
      <c r="K18" s="274"/>
      <c r="L18" s="274"/>
      <c r="M18" s="274"/>
      <c r="N18" s="274"/>
      <c r="O18" s="366"/>
      <c r="P18" s="196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8"/>
      <c r="CB18"/>
    </row>
    <row r="19" spans="1:80" ht="19.899999999999999" customHeight="1">
      <c r="A19" s="288" t="s">
        <v>19</v>
      </c>
      <c r="B19" s="289"/>
      <c r="C19" s="289"/>
      <c r="D19" s="289"/>
      <c r="E19" s="290"/>
      <c r="F19" s="185" t="s">
        <v>20</v>
      </c>
      <c r="G19" s="186"/>
      <c r="H19" s="186"/>
      <c r="I19" s="187"/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2"/>
      <c r="X19" s="185" t="s">
        <v>10</v>
      </c>
      <c r="Y19" s="186"/>
      <c r="Z19" s="187"/>
      <c r="AA19" s="199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8"/>
      <c r="CB19"/>
    </row>
    <row r="20" spans="1:80" ht="19.899999999999999" customHeight="1">
      <c r="A20" s="291"/>
      <c r="B20" s="292"/>
      <c r="C20" s="292"/>
      <c r="D20" s="292"/>
      <c r="E20" s="293"/>
      <c r="F20" s="185" t="s">
        <v>21</v>
      </c>
      <c r="G20" s="186"/>
      <c r="H20" s="186"/>
      <c r="I20" s="187"/>
      <c r="J20" s="199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8"/>
      <c r="CB20"/>
    </row>
    <row r="21" spans="1:80" ht="19.899999999999999" customHeight="1">
      <c r="A21" s="291"/>
      <c r="B21" s="292"/>
      <c r="C21" s="292"/>
      <c r="D21" s="292"/>
      <c r="E21" s="293"/>
      <c r="F21" s="185" t="s">
        <v>22</v>
      </c>
      <c r="G21" s="186"/>
      <c r="H21" s="186"/>
      <c r="I21" s="187"/>
      <c r="J21" s="29" t="s">
        <v>18</v>
      </c>
      <c r="K21" s="274"/>
      <c r="L21" s="274"/>
      <c r="M21" s="274"/>
      <c r="N21" s="274"/>
      <c r="O21" s="366"/>
      <c r="P21" s="196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8"/>
      <c r="CB21"/>
    </row>
    <row r="22" spans="1:80" ht="19.899999999999999" customHeight="1">
      <c r="A22" s="294"/>
      <c r="B22" s="295"/>
      <c r="C22" s="295"/>
      <c r="D22" s="295"/>
      <c r="E22" s="296"/>
      <c r="F22" s="185" t="s">
        <v>23</v>
      </c>
      <c r="G22" s="186"/>
      <c r="H22" s="186"/>
      <c r="I22" s="187"/>
      <c r="J22" s="199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8"/>
      <c r="X22" s="185" t="s">
        <v>24</v>
      </c>
      <c r="Y22" s="186"/>
      <c r="Z22" s="187"/>
      <c r="AA22" s="200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2"/>
      <c r="CB22"/>
    </row>
    <row r="23" spans="1:80" ht="3.6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1"/>
      <c r="BT23" s="1"/>
      <c r="BU23" s="1"/>
      <c r="BV23" s="1"/>
      <c r="BW23" s="1"/>
      <c r="BX23" s="1"/>
      <c r="BY23" s="1"/>
      <c r="BZ23" s="1"/>
      <c r="CA23" s="1"/>
    </row>
    <row r="24" spans="1:80" ht="3.6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1"/>
      <c r="BT24" s="1"/>
      <c r="BU24" s="1"/>
      <c r="BV24" s="1"/>
      <c r="BW24" s="1"/>
      <c r="BX24" s="1"/>
      <c r="BY24" s="1"/>
      <c r="BZ24" s="1"/>
      <c r="CA24" s="1"/>
    </row>
    <row r="25" spans="1:80" ht="31.15" customHeight="1">
      <c r="B25" s="340" t="s">
        <v>25</v>
      </c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22"/>
      <c r="AL25" s="22"/>
      <c r="AM25" s="22"/>
      <c r="AN25" s="22"/>
      <c r="AO25" s="22"/>
      <c r="BT25" s="1"/>
      <c r="BU25" s="1"/>
      <c r="BV25" s="1"/>
      <c r="BW25" s="1"/>
      <c r="BX25" s="1"/>
      <c r="BY25" s="1"/>
      <c r="BZ25" s="1"/>
      <c r="CA25" s="1"/>
    </row>
    <row r="26" spans="1:80" ht="19.899999999999999" customHeight="1">
      <c r="A26" s="288" t="s">
        <v>26</v>
      </c>
      <c r="B26" s="289"/>
      <c r="C26" s="289"/>
      <c r="D26" s="289"/>
      <c r="E26" s="290"/>
      <c r="F26" s="341" t="s">
        <v>27</v>
      </c>
      <c r="G26" s="342"/>
      <c r="H26" s="345" t="s">
        <v>28</v>
      </c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7"/>
      <c r="BT26" s="1"/>
      <c r="BU26" s="1"/>
      <c r="BV26" s="1"/>
      <c r="BW26" s="1"/>
      <c r="BX26" s="1"/>
      <c r="BY26" s="1"/>
      <c r="BZ26" s="1"/>
      <c r="CA26" s="1"/>
    </row>
    <row r="27" spans="1:80" ht="25.15" customHeight="1">
      <c r="A27" s="291"/>
      <c r="B27" s="292"/>
      <c r="C27" s="292"/>
      <c r="D27" s="292"/>
      <c r="E27" s="293"/>
      <c r="F27" s="343"/>
      <c r="G27" s="344"/>
      <c r="H27" s="348" t="s">
        <v>29</v>
      </c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  <c r="AH27" s="349"/>
      <c r="AI27" s="349"/>
      <c r="AJ27" s="349"/>
      <c r="AK27" s="349"/>
      <c r="AL27" s="349"/>
      <c r="AM27" s="349"/>
      <c r="AN27" s="349"/>
      <c r="AO27" s="350"/>
      <c r="BT27" s="1"/>
      <c r="BU27" s="1"/>
      <c r="BV27" s="1"/>
      <c r="BW27" s="1"/>
      <c r="BX27" s="1"/>
      <c r="BY27" s="1"/>
      <c r="BZ27" s="1"/>
      <c r="CA27" s="1"/>
    </row>
    <row r="28" spans="1:80" ht="30" customHeight="1">
      <c r="A28" s="294"/>
      <c r="B28" s="295"/>
      <c r="C28" s="295"/>
      <c r="D28" s="295"/>
      <c r="E28" s="296"/>
      <c r="F28" s="351" t="s">
        <v>27</v>
      </c>
      <c r="G28" s="352"/>
      <c r="H28" s="23" t="s">
        <v>30</v>
      </c>
      <c r="I28" s="18"/>
      <c r="J28" s="24"/>
      <c r="K28" s="24"/>
      <c r="L28" s="24"/>
      <c r="M28" s="25"/>
      <c r="N28" s="25"/>
      <c r="O28" s="25"/>
      <c r="P28" s="26"/>
      <c r="Q28" s="26"/>
      <c r="R28" s="26"/>
      <c r="S28" s="26"/>
      <c r="T28" s="26"/>
      <c r="U28" s="26"/>
      <c r="V28" s="26" t="s">
        <v>31</v>
      </c>
      <c r="W28" s="353" t="s">
        <v>32</v>
      </c>
      <c r="X28" s="353"/>
      <c r="Y28" s="17" t="s">
        <v>33</v>
      </c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7" t="s">
        <v>34</v>
      </c>
      <c r="BT28" s="1"/>
      <c r="BU28" s="1"/>
      <c r="BV28" s="1"/>
      <c r="BW28" s="1"/>
      <c r="BX28" s="1"/>
      <c r="BY28" s="1"/>
      <c r="BZ28" s="1"/>
      <c r="CA28" s="1"/>
    </row>
    <row r="29" spans="1:80" ht="15.75" customHeight="1">
      <c r="A29" s="214" t="s">
        <v>35</v>
      </c>
      <c r="B29" s="215"/>
      <c r="C29" s="215"/>
      <c r="D29" s="215"/>
      <c r="E29" s="216"/>
      <c r="F29" s="223" t="s">
        <v>36</v>
      </c>
      <c r="G29" s="224"/>
      <c r="H29" s="224"/>
      <c r="I29" s="224"/>
      <c r="J29" s="185" t="s">
        <v>20</v>
      </c>
      <c r="K29" s="186"/>
      <c r="L29" s="186"/>
      <c r="M29" s="187"/>
      <c r="N29" s="206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8"/>
      <c r="AA29" s="185" t="s">
        <v>10</v>
      </c>
      <c r="AB29" s="186"/>
      <c r="AC29" s="187"/>
      <c r="AD29" s="206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8"/>
      <c r="BT29" s="1"/>
      <c r="BU29" s="1"/>
      <c r="BV29" s="1"/>
      <c r="BW29" s="1"/>
      <c r="BX29" s="1"/>
      <c r="BY29" s="1"/>
      <c r="BZ29" s="1"/>
      <c r="CA29" s="1"/>
    </row>
    <row r="30" spans="1:80" ht="15.75" customHeight="1">
      <c r="A30" s="217"/>
      <c r="B30" s="218"/>
      <c r="C30" s="218"/>
      <c r="D30" s="218"/>
      <c r="E30" s="219"/>
      <c r="F30" s="225"/>
      <c r="G30" s="226"/>
      <c r="H30" s="226"/>
      <c r="I30" s="226"/>
      <c r="J30" s="227" t="s">
        <v>37</v>
      </c>
      <c r="K30" s="228"/>
      <c r="L30" s="228"/>
      <c r="M30" s="229"/>
      <c r="N30" s="203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5"/>
      <c r="AA30" s="230" t="s">
        <v>24</v>
      </c>
      <c r="AB30" s="228"/>
      <c r="AC30" s="229"/>
      <c r="AD30" s="203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5"/>
      <c r="BT30" s="1"/>
      <c r="BU30" s="1"/>
      <c r="BV30" s="1"/>
      <c r="BW30" s="1"/>
      <c r="BX30" s="1"/>
      <c r="BY30" s="1"/>
      <c r="BZ30" s="1"/>
      <c r="CA30" s="1"/>
    </row>
    <row r="31" spans="1:80" ht="15.75" customHeight="1">
      <c r="A31" s="217"/>
      <c r="B31" s="218"/>
      <c r="C31" s="218"/>
      <c r="D31" s="218"/>
      <c r="E31" s="219"/>
      <c r="F31" s="223" t="s">
        <v>38</v>
      </c>
      <c r="G31" s="224"/>
      <c r="H31" s="224"/>
      <c r="I31" s="231"/>
      <c r="J31" s="185" t="s">
        <v>20</v>
      </c>
      <c r="K31" s="186"/>
      <c r="L31" s="186"/>
      <c r="M31" s="187"/>
      <c r="N31" s="206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8"/>
      <c r="AA31" s="185" t="s">
        <v>10</v>
      </c>
      <c r="AB31" s="186"/>
      <c r="AC31" s="187"/>
      <c r="AD31" s="206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8"/>
      <c r="AQ31" s="28"/>
      <c r="BT31" s="1"/>
      <c r="BU31" s="1"/>
      <c r="BV31" s="1"/>
      <c r="BW31" s="1"/>
      <c r="BX31" s="1"/>
      <c r="BY31" s="1"/>
      <c r="BZ31" s="1"/>
      <c r="CA31" s="1"/>
    </row>
    <row r="32" spans="1:80" ht="15.75" customHeight="1">
      <c r="A32" s="220"/>
      <c r="B32" s="221"/>
      <c r="C32" s="221"/>
      <c r="D32" s="221"/>
      <c r="E32" s="222"/>
      <c r="F32" s="225"/>
      <c r="G32" s="226"/>
      <c r="H32" s="226"/>
      <c r="I32" s="232"/>
      <c r="J32" s="230" t="s">
        <v>37</v>
      </c>
      <c r="K32" s="228"/>
      <c r="L32" s="228"/>
      <c r="M32" s="229"/>
      <c r="N32" s="203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5"/>
      <c r="AA32" s="230" t="s">
        <v>24</v>
      </c>
      <c r="AB32" s="228"/>
      <c r="AC32" s="229"/>
      <c r="AD32" s="203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5"/>
      <c r="BT32" s="1"/>
      <c r="BU32" s="1"/>
      <c r="BV32" s="1"/>
      <c r="BW32" s="1"/>
      <c r="BX32" s="1"/>
      <c r="BY32" s="1"/>
      <c r="BZ32" s="1"/>
      <c r="CA32" s="1"/>
    </row>
    <row r="33" spans="1:79" ht="19.149999999999999" customHeight="1">
      <c r="A33" s="20"/>
      <c r="B33" s="20"/>
      <c r="C33" s="20"/>
      <c r="D33" s="20"/>
      <c r="E33" s="20"/>
      <c r="F33" s="354" t="s">
        <v>39</v>
      </c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4"/>
      <c r="T33" s="354"/>
      <c r="U33" s="354"/>
      <c r="V33" s="354"/>
      <c r="W33" s="354"/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4"/>
      <c r="AK33" s="354"/>
      <c r="AL33" s="354"/>
      <c r="AM33" s="354"/>
      <c r="AN33" s="354"/>
      <c r="AO33" s="354"/>
      <c r="BT33" s="1"/>
      <c r="BU33" s="1"/>
      <c r="BV33" s="1"/>
      <c r="BW33" s="1"/>
      <c r="BX33" s="1"/>
      <c r="BY33" s="1"/>
      <c r="BZ33" s="1"/>
      <c r="CA33" s="1"/>
    </row>
    <row r="34" spans="1:79" ht="19.149999999999999" customHeight="1">
      <c r="A34" s="20"/>
      <c r="B34" s="20"/>
      <c r="C34" s="20"/>
      <c r="D34" s="20"/>
      <c r="E34" s="20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BT34" s="1"/>
      <c r="BU34" s="1"/>
      <c r="BV34" s="1"/>
      <c r="BW34" s="1"/>
      <c r="BX34" s="1"/>
      <c r="BY34" s="1"/>
      <c r="BZ34" s="1"/>
      <c r="CA34" s="1"/>
    </row>
    <row r="35" spans="1:79" ht="19.149999999999999" customHeight="1">
      <c r="A35" s="20"/>
      <c r="B35" s="20"/>
      <c r="C35" s="20"/>
      <c r="D35" s="20"/>
      <c r="E35" s="20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6"/>
      <c r="AE35" s="356"/>
      <c r="AF35" s="356"/>
      <c r="AG35" s="356"/>
      <c r="AH35" s="356"/>
      <c r="AI35" s="356"/>
      <c r="AJ35" s="356"/>
      <c r="AK35" s="356"/>
      <c r="AL35" s="356"/>
      <c r="AM35" s="356"/>
      <c r="AN35" s="356"/>
      <c r="AO35" s="356"/>
      <c r="BT35" s="1"/>
      <c r="BU35" s="1"/>
      <c r="BV35" s="1"/>
      <c r="BW35" s="1"/>
      <c r="BX35" s="1"/>
      <c r="BY35" s="1"/>
      <c r="BZ35" s="1"/>
      <c r="CA35" s="1"/>
    </row>
    <row r="36" spans="1:79" ht="15.75" customHeight="1">
      <c r="A36" s="214" t="s">
        <v>40</v>
      </c>
      <c r="B36" s="215"/>
      <c r="C36" s="215"/>
      <c r="D36" s="215"/>
      <c r="E36" s="216"/>
      <c r="F36" s="357" t="s">
        <v>41</v>
      </c>
      <c r="G36" s="358"/>
      <c r="H36" s="358"/>
      <c r="I36" s="359"/>
      <c r="J36" s="185" t="s">
        <v>42</v>
      </c>
      <c r="K36" s="186"/>
      <c r="L36" s="186"/>
      <c r="M36" s="187"/>
      <c r="N36" s="206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8"/>
      <c r="AA36" s="185" t="s">
        <v>21</v>
      </c>
      <c r="AB36" s="186"/>
      <c r="AC36" s="187"/>
      <c r="AD36" s="182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4"/>
      <c r="BT36" s="1"/>
      <c r="BU36" s="1"/>
      <c r="BV36" s="1"/>
      <c r="BW36" s="1"/>
      <c r="BX36" s="1"/>
      <c r="BY36" s="1"/>
      <c r="BZ36" s="1"/>
      <c r="CA36" s="1"/>
    </row>
    <row r="37" spans="1:79" ht="15.75" customHeight="1">
      <c r="A37" s="217"/>
      <c r="B37" s="218"/>
      <c r="C37" s="218"/>
      <c r="D37" s="218"/>
      <c r="E37" s="219"/>
      <c r="F37" s="360"/>
      <c r="G37" s="361"/>
      <c r="H37" s="361"/>
      <c r="I37" s="362"/>
      <c r="J37" s="185" t="s">
        <v>22</v>
      </c>
      <c r="K37" s="186"/>
      <c r="L37" s="186"/>
      <c r="M37" s="187"/>
      <c r="N37" s="29" t="s">
        <v>18</v>
      </c>
      <c r="O37" s="183"/>
      <c r="P37" s="183"/>
      <c r="Q37" s="183"/>
      <c r="R37" s="183"/>
      <c r="S37" s="188"/>
      <c r="T37" s="189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1"/>
      <c r="BT37" s="1"/>
      <c r="BU37" s="1"/>
      <c r="BV37" s="1"/>
      <c r="BW37" s="1"/>
      <c r="BX37" s="1"/>
      <c r="BY37" s="1"/>
      <c r="BZ37" s="1"/>
      <c r="CA37" s="1"/>
    </row>
    <row r="38" spans="1:79" ht="15.75" customHeight="1">
      <c r="A38" s="220"/>
      <c r="B38" s="221"/>
      <c r="C38" s="221"/>
      <c r="D38" s="221"/>
      <c r="E38" s="222"/>
      <c r="F38" s="363"/>
      <c r="G38" s="364"/>
      <c r="H38" s="364"/>
      <c r="I38" s="365"/>
      <c r="J38" s="185" t="s">
        <v>23</v>
      </c>
      <c r="K38" s="186"/>
      <c r="L38" s="186"/>
      <c r="M38" s="187"/>
      <c r="N38" s="192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1"/>
      <c r="AA38" s="185" t="s">
        <v>24</v>
      </c>
      <c r="AB38" s="186"/>
      <c r="AC38" s="187"/>
      <c r="AD38" s="193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5"/>
      <c r="BT38" s="1"/>
      <c r="BU38" s="1"/>
      <c r="BV38" s="1"/>
      <c r="BW38" s="1"/>
      <c r="BX38" s="1"/>
      <c r="BY38" s="1"/>
      <c r="BZ38" s="1"/>
      <c r="CA38" s="1"/>
    </row>
    <row r="39" spans="1:79" ht="9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BT39" s="1"/>
      <c r="BU39" s="1"/>
      <c r="BV39" s="1"/>
      <c r="BW39" s="1"/>
      <c r="BX39" s="1"/>
      <c r="BY39" s="1"/>
      <c r="BZ39" s="1"/>
      <c r="CA39" s="1"/>
    </row>
    <row r="40" spans="1:79" ht="33" customHeight="1">
      <c r="A40" s="251" t="s">
        <v>43</v>
      </c>
      <c r="B40" s="252"/>
      <c r="C40" s="252"/>
      <c r="D40" s="252"/>
      <c r="E40" s="253"/>
      <c r="F40" s="141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3"/>
      <c r="BT40" s="1"/>
      <c r="BU40" s="1"/>
      <c r="BV40" s="1"/>
      <c r="BW40" s="1"/>
      <c r="BX40" s="1"/>
      <c r="BY40" s="1"/>
      <c r="BZ40" s="1"/>
      <c r="CA40" s="1"/>
    </row>
    <row r="41" spans="1:79" ht="33" customHeight="1">
      <c r="A41" s="163" t="s">
        <v>44</v>
      </c>
      <c r="B41" s="164"/>
      <c r="C41" s="164"/>
      <c r="D41" s="164"/>
      <c r="E41" s="165"/>
      <c r="F41" s="141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3"/>
      <c r="BT41" s="1"/>
      <c r="BU41" s="1"/>
      <c r="BV41" s="1"/>
      <c r="BW41" s="1"/>
      <c r="BX41" s="1"/>
      <c r="BY41" s="1"/>
      <c r="BZ41" s="1"/>
      <c r="CA41" s="1"/>
    </row>
    <row r="42" spans="1:79" ht="33" customHeight="1">
      <c r="A42" s="251" t="s">
        <v>45</v>
      </c>
      <c r="B42" s="252"/>
      <c r="C42" s="252"/>
      <c r="D42" s="252"/>
      <c r="E42" s="253"/>
      <c r="F42" s="272"/>
      <c r="G42" s="273"/>
      <c r="H42" s="273"/>
      <c r="I42" s="273"/>
      <c r="J42" s="273"/>
      <c r="K42" s="16" t="str">
        <f>IF(F42="契約締結日", "", "年")</f>
        <v>年</v>
      </c>
      <c r="L42" s="274"/>
      <c r="M42" s="274"/>
      <c r="N42" s="274"/>
      <c r="O42" s="16" t="str">
        <f>IF(F42="契約締結日", "", "月")</f>
        <v>月</v>
      </c>
      <c r="P42" s="274"/>
      <c r="Q42" s="274"/>
      <c r="R42" s="274"/>
      <c r="S42" s="16" t="str">
        <f>IF(F42="契約締結日", "", "日")</f>
        <v>日</v>
      </c>
      <c r="T42" s="16"/>
      <c r="U42" s="275" t="s">
        <v>46</v>
      </c>
      <c r="V42" s="275"/>
      <c r="W42" s="275"/>
      <c r="X42" s="273"/>
      <c r="Y42" s="273"/>
      <c r="Z42" s="273"/>
      <c r="AA42" s="273"/>
      <c r="AB42" s="273"/>
      <c r="AC42" s="16" t="s">
        <v>47</v>
      </c>
      <c r="AD42" s="273"/>
      <c r="AE42" s="273"/>
      <c r="AF42" s="273"/>
      <c r="AG42" s="16" t="s">
        <v>48</v>
      </c>
      <c r="AH42" s="273"/>
      <c r="AI42" s="273"/>
      <c r="AJ42" s="273"/>
      <c r="AK42" s="16" t="s">
        <v>49</v>
      </c>
      <c r="AL42" s="275" t="s">
        <v>50</v>
      </c>
      <c r="AM42" s="275"/>
      <c r="AN42" s="275"/>
      <c r="AO42" s="276"/>
      <c r="BT42" s="1"/>
      <c r="BU42" s="1"/>
      <c r="BV42" s="1"/>
      <c r="BW42" s="1"/>
      <c r="BX42" s="1"/>
      <c r="BY42" s="1"/>
      <c r="BZ42" s="1"/>
      <c r="CA42" s="1"/>
    </row>
    <row r="43" spans="1:79" ht="33" customHeight="1">
      <c r="A43" s="251" t="s">
        <v>51</v>
      </c>
      <c r="B43" s="252"/>
      <c r="C43" s="252"/>
      <c r="D43" s="252"/>
      <c r="E43" s="253"/>
      <c r="F43" s="179" t="s">
        <v>52</v>
      </c>
      <c r="G43" s="180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211" t="s">
        <v>53</v>
      </c>
      <c r="T43" s="212"/>
      <c r="U43" s="138" t="s">
        <v>54</v>
      </c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40"/>
      <c r="BT43" s="1"/>
      <c r="BU43" s="1"/>
      <c r="BV43" s="1"/>
      <c r="BW43" s="1"/>
      <c r="BX43" s="1"/>
      <c r="BY43" s="1"/>
      <c r="BZ43" s="1"/>
      <c r="CA43" s="1"/>
    </row>
    <row r="44" spans="1:79" ht="33" customHeight="1">
      <c r="A44" s="277" t="s">
        <v>55</v>
      </c>
      <c r="B44" s="278"/>
      <c r="C44" s="278"/>
      <c r="D44" s="278"/>
      <c r="E44" s="279"/>
      <c r="F44" s="141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3"/>
      <c r="BT44" s="1"/>
      <c r="BU44" s="1"/>
      <c r="BV44" s="1"/>
      <c r="BW44" s="1"/>
      <c r="BX44" s="1"/>
      <c r="BY44" s="1"/>
      <c r="BZ44" s="1"/>
      <c r="CA44" s="1"/>
    </row>
    <row r="45" spans="1:79" ht="33" customHeight="1">
      <c r="A45" s="288" t="s">
        <v>56</v>
      </c>
      <c r="B45" s="289"/>
      <c r="C45" s="289"/>
      <c r="D45" s="289"/>
      <c r="E45" s="290"/>
      <c r="F45" s="33" t="s">
        <v>57</v>
      </c>
      <c r="G45" s="309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1"/>
      <c r="Z45" s="280" t="s">
        <v>58</v>
      </c>
      <c r="AA45" s="315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7"/>
      <c r="BT45" s="1"/>
      <c r="BU45" s="1"/>
      <c r="BV45" s="1"/>
      <c r="BW45" s="1"/>
      <c r="BX45" s="1"/>
      <c r="BY45" s="1"/>
      <c r="BZ45" s="1"/>
      <c r="CA45" s="1"/>
    </row>
    <row r="46" spans="1:79" ht="33" customHeight="1">
      <c r="A46" s="294"/>
      <c r="B46" s="295"/>
      <c r="C46" s="295"/>
      <c r="D46" s="295"/>
      <c r="E46" s="296"/>
      <c r="F46" s="13" t="s">
        <v>42</v>
      </c>
      <c r="G46" s="282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4"/>
      <c r="Z46" s="281"/>
      <c r="AA46" s="318"/>
      <c r="AB46" s="319"/>
      <c r="AC46" s="319"/>
      <c r="AD46" s="319"/>
      <c r="AE46" s="319"/>
      <c r="AF46" s="319"/>
      <c r="AG46" s="319"/>
      <c r="AH46" s="319"/>
      <c r="AI46" s="319"/>
      <c r="AJ46" s="319"/>
      <c r="AK46" s="319"/>
      <c r="AL46" s="319"/>
      <c r="AM46" s="319"/>
      <c r="AN46" s="319"/>
      <c r="AO46" s="320"/>
      <c r="BT46" s="1"/>
      <c r="BU46" s="1"/>
      <c r="BV46" s="1"/>
      <c r="BW46" s="1"/>
      <c r="BX46" s="1"/>
      <c r="BY46" s="1"/>
      <c r="BZ46" s="1"/>
      <c r="CA46" s="1"/>
    </row>
    <row r="47" spans="1:79" ht="14.45" customHeight="1">
      <c r="A47" s="288" t="s">
        <v>59</v>
      </c>
      <c r="B47" s="289"/>
      <c r="C47" s="289"/>
      <c r="D47" s="289"/>
      <c r="E47" s="290"/>
      <c r="F47" s="297" t="s">
        <v>60</v>
      </c>
      <c r="G47" s="298"/>
      <c r="H47" s="303" t="s">
        <v>27</v>
      </c>
      <c r="I47" s="304"/>
      <c r="J47" s="307" t="s">
        <v>61</v>
      </c>
      <c r="K47" s="307"/>
      <c r="L47" s="307"/>
      <c r="M47" s="308"/>
      <c r="N47" s="285"/>
      <c r="O47" s="286"/>
      <c r="P47" s="286"/>
      <c r="Q47" s="286"/>
      <c r="R47" s="286"/>
      <c r="S47" s="286"/>
      <c r="T47" s="286"/>
      <c r="U47" s="287"/>
      <c r="V47" s="147" t="s">
        <v>62</v>
      </c>
      <c r="W47" s="148"/>
      <c r="X47" s="148"/>
      <c r="Y47" s="148"/>
      <c r="Z47" s="148"/>
      <c r="AA47" s="149"/>
      <c r="AB47" s="147" t="s">
        <v>63</v>
      </c>
      <c r="AC47" s="148"/>
      <c r="AD47" s="148"/>
      <c r="AE47" s="148"/>
      <c r="AF47" s="148"/>
      <c r="AG47" s="149"/>
      <c r="AH47" s="321" t="s">
        <v>64</v>
      </c>
      <c r="AI47" s="322"/>
      <c r="AJ47" s="322"/>
      <c r="AK47" s="322"/>
      <c r="AL47" s="322"/>
      <c r="AM47" s="322"/>
      <c r="AN47" s="322"/>
      <c r="AO47" s="323"/>
      <c r="BT47" s="1"/>
      <c r="BU47" s="1"/>
      <c r="BV47" s="1"/>
      <c r="BW47" s="1"/>
      <c r="BX47" s="1"/>
      <c r="BY47" s="1"/>
      <c r="BZ47" s="1"/>
      <c r="CA47" s="1"/>
    </row>
    <row r="48" spans="1:79" ht="34.15" customHeight="1">
      <c r="A48" s="291"/>
      <c r="B48" s="292"/>
      <c r="C48" s="292"/>
      <c r="D48" s="292"/>
      <c r="E48" s="293"/>
      <c r="F48" s="299"/>
      <c r="G48" s="300"/>
      <c r="H48" s="305"/>
      <c r="I48" s="306"/>
      <c r="J48" s="145"/>
      <c r="K48" s="145"/>
      <c r="L48" s="145"/>
      <c r="M48" s="146"/>
      <c r="N48" s="163" t="s">
        <v>65</v>
      </c>
      <c r="O48" s="164"/>
      <c r="P48" s="164"/>
      <c r="Q48" s="164"/>
      <c r="R48" s="164"/>
      <c r="S48" s="164"/>
      <c r="T48" s="164"/>
      <c r="U48" s="165"/>
      <c r="V48" s="150"/>
      <c r="W48" s="151"/>
      <c r="X48" s="151"/>
      <c r="Y48" s="151"/>
      <c r="Z48" s="151"/>
      <c r="AA48" s="152"/>
      <c r="AB48" s="153">
        <f xml:space="preserve"> ROUND(V48/1.1,0)</f>
        <v>0</v>
      </c>
      <c r="AC48" s="154"/>
      <c r="AD48" s="154"/>
      <c r="AE48" s="154"/>
      <c r="AF48" s="154"/>
      <c r="AG48" s="155"/>
      <c r="AH48" s="153">
        <f xml:space="preserve"> V48 - AB48</f>
        <v>0</v>
      </c>
      <c r="AI48" s="154"/>
      <c r="AJ48" s="154"/>
      <c r="AK48" s="154"/>
      <c r="AL48" s="154"/>
      <c r="AM48" s="154"/>
      <c r="AN48" s="154"/>
      <c r="AO48" s="155"/>
      <c r="AP48" s="50">
        <f>SUM(AB48:AO48)</f>
        <v>0</v>
      </c>
      <c r="BS48" s="1"/>
      <c r="BT48" s="1"/>
      <c r="BU48" s="1"/>
      <c r="BV48" s="1"/>
      <c r="BW48" s="1"/>
      <c r="BX48" s="1"/>
      <c r="BY48" s="1"/>
      <c r="BZ48" s="1"/>
      <c r="CA48" s="1"/>
    </row>
    <row r="49" spans="1:86" ht="34.15" customHeight="1">
      <c r="A49" s="291"/>
      <c r="B49" s="292"/>
      <c r="C49" s="292"/>
      <c r="D49" s="292"/>
      <c r="E49" s="293"/>
      <c r="F49" s="299"/>
      <c r="G49" s="300"/>
      <c r="H49" s="305" t="s">
        <v>27</v>
      </c>
      <c r="I49" s="306"/>
      <c r="J49" s="145" t="s">
        <v>66</v>
      </c>
      <c r="K49" s="145"/>
      <c r="L49" s="145"/>
      <c r="M49" s="146"/>
      <c r="N49" s="163" t="s">
        <v>67</v>
      </c>
      <c r="O49" s="164"/>
      <c r="P49" s="164"/>
      <c r="Q49" s="164"/>
      <c r="R49" s="164"/>
      <c r="S49" s="164"/>
      <c r="T49" s="164"/>
      <c r="U49" s="165"/>
      <c r="V49" s="172">
        <f>ROUNDDOWN(V48/9,0)</f>
        <v>0</v>
      </c>
      <c r="W49" s="173"/>
      <c r="X49" s="173"/>
      <c r="Y49" s="173"/>
      <c r="Z49" s="173"/>
      <c r="AA49" s="174"/>
      <c r="AB49" s="153">
        <f xml:space="preserve"> AB50 - AB48</f>
        <v>0</v>
      </c>
      <c r="AC49" s="154"/>
      <c r="AD49" s="154"/>
      <c r="AE49" s="154"/>
      <c r="AF49" s="154"/>
      <c r="AG49" s="155"/>
      <c r="AH49" s="153">
        <f xml:space="preserve"> AH50 - AH48</f>
        <v>0</v>
      </c>
      <c r="AI49" s="154"/>
      <c r="AJ49" s="154"/>
      <c r="AK49" s="154"/>
      <c r="AL49" s="154"/>
      <c r="AM49" s="154"/>
      <c r="AN49" s="154"/>
      <c r="AO49" s="155"/>
      <c r="AP49" s="50">
        <f t="shared" ref="AP49:AP50" si="0">SUM(AB49:AO49)</f>
        <v>0</v>
      </c>
      <c r="BS49" s="1"/>
      <c r="BT49" s="1"/>
      <c r="BU49" s="1"/>
      <c r="BV49" s="1"/>
      <c r="BW49" s="1"/>
      <c r="BX49" s="1"/>
      <c r="BY49" s="1"/>
      <c r="BZ49" s="1"/>
      <c r="CA49" s="1"/>
    </row>
    <row r="50" spans="1:86" ht="25.15" customHeight="1">
      <c r="A50" s="291"/>
      <c r="B50" s="292"/>
      <c r="C50" s="292"/>
      <c r="D50" s="292"/>
      <c r="E50" s="293"/>
      <c r="F50" s="299"/>
      <c r="G50" s="300"/>
      <c r="H50" s="305"/>
      <c r="I50" s="306"/>
      <c r="J50" s="145"/>
      <c r="K50" s="145"/>
      <c r="L50" s="145"/>
      <c r="M50" s="146"/>
      <c r="N50" s="163" t="s">
        <v>68</v>
      </c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5"/>
      <c r="AB50" s="153">
        <f>AB51 - AH50</f>
        <v>0</v>
      </c>
      <c r="AC50" s="154"/>
      <c r="AD50" s="154"/>
      <c r="AE50" s="154"/>
      <c r="AF50" s="154"/>
      <c r="AG50" s="155"/>
      <c r="AH50" s="153">
        <f>ROUNDDOWN(AB51*0.1/1.1,0)</f>
        <v>0</v>
      </c>
      <c r="AI50" s="154"/>
      <c r="AJ50" s="154"/>
      <c r="AK50" s="154"/>
      <c r="AL50" s="154"/>
      <c r="AM50" s="154"/>
      <c r="AN50" s="154"/>
      <c r="AO50" s="155"/>
      <c r="AP50" s="50">
        <f t="shared" si="0"/>
        <v>0</v>
      </c>
      <c r="BS50" s="1"/>
      <c r="BT50" s="1"/>
      <c r="BU50" s="1"/>
      <c r="BV50" s="1"/>
      <c r="BW50" s="1"/>
      <c r="BX50" s="1"/>
      <c r="BY50" s="1"/>
      <c r="BZ50" s="1"/>
      <c r="CA50" s="1"/>
    </row>
    <row r="51" spans="1:86" ht="15.6" customHeight="1">
      <c r="A51" s="291"/>
      <c r="B51" s="292"/>
      <c r="C51" s="292"/>
      <c r="D51" s="292"/>
      <c r="E51" s="293"/>
      <c r="F51" s="299"/>
      <c r="G51" s="300"/>
      <c r="H51" s="305"/>
      <c r="I51" s="306"/>
      <c r="J51" s="145"/>
      <c r="K51" s="145"/>
      <c r="L51" s="145"/>
      <c r="M51" s="146"/>
      <c r="N51" s="166" t="s">
        <v>69</v>
      </c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8"/>
      <c r="AB51" s="156">
        <f>V48+V49</f>
        <v>0</v>
      </c>
      <c r="AC51" s="157"/>
      <c r="AD51" s="157"/>
      <c r="AE51" s="157"/>
      <c r="AF51" s="157"/>
      <c r="AG51" s="157"/>
      <c r="AH51" s="157"/>
      <c r="AI51" s="157"/>
      <c r="AJ51" s="157"/>
      <c r="AK51" s="175" t="s">
        <v>70</v>
      </c>
      <c r="AL51" s="175"/>
      <c r="AM51" s="175"/>
      <c r="AN51" s="175"/>
      <c r="AO51" s="176"/>
      <c r="AP51" s="51"/>
      <c r="BS51" s="1"/>
      <c r="BT51" s="1"/>
      <c r="BU51" s="1"/>
      <c r="BV51" s="1"/>
      <c r="BW51" s="1"/>
      <c r="BX51" s="1"/>
      <c r="BY51" s="1"/>
      <c r="BZ51" s="1"/>
      <c r="CA51" s="1"/>
    </row>
    <row r="52" spans="1:86" ht="15.6" customHeight="1">
      <c r="A52" s="294"/>
      <c r="B52" s="295"/>
      <c r="C52" s="295"/>
      <c r="D52" s="295"/>
      <c r="E52" s="296"/>
      <c r="F52" s="301"/>
      <c r="G52" s="302"/>
      <c r="H52" s="160" t="s">
        <v>71</v>
      </c>
      <c r="I52" s="161"/>
      <c r="J52" s="161"/>
      <c r="K52" s="161"/>
      <c r="L52" s="161"/>
      <c r="M52" s="162"/>
      <c r="N52" s="169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1"/>
      <c r="AB52" s="158"/>
      <c r="AC52" s="159"/>
      <c r="AD52" s="159"/>
      <c r="AE52" s="159"/>
      <c r="AF52" s="159"/>
      <c r="AG52" s="159"/>
      <c r="AH52" s="159"/>
      <c r="AI52" s="159"/>
      <c r="AJ52" s="159"/>
      <c r="AK52" s="177"/>
      <c r="AL52" s="177"/>
      <c r="AM52" s="177"/>
      <c r="AN52" s="177"/>
      <c r="AO52" s="178"/>
      <c r="AP52" s="51"/>
      <c r="BS52" s="1"/>
      <c r="BT52" s="1"/>
      <c r="BU52" s="1"/>
      <c r="BV52" s="1"/>
      <c r="BW52" s="1"/>
      <c r="BX52" s="1"/>
      <c r="BY52" s="1"/>
      <c r="BZ52" s="1"/>
      <c r="CA52" s="1"/>
    </row>
    <row r="53" spans="1:86" customFormat="1" ht="15.75" customHeight="1">
      <c r="A53" s="5"/>
      <c r="B53" s="5"/>
      <c r="C53" s="5"/>
      <c r="D53" s="5"/>
      <c r="E53" s="5"/>
      <c r="F53" s="3"/>
      <c r="G53" s="3"/>
      <c r="H53" s="2"/>
      <c r="I53" s="3"/>
      <c r="J53" s="4"/>
      <c r="K53" s="4"/>
      <c r="L53" s="4"/>
      <c r="M53" s="4"/>
      <c r="N53" s="4"/>
      <c r="O53" s="4"/>
      <c r="P53" s="4"/>
      <c r="Q53" s="4"/>
      <c r="R53" s="144" t="s">
        <v>72</v>
      </c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"/>
      <c r="CC53" s="1"/>
      <c r="CD53" s="1"/>
      <c r="CE53" s="1"/>
      <c r="CF53" s="1"/>
      <c r="CG53" s="1"/>
      <c r="CH53" s="1"/>
    </row>
    <row r="54" spans="1:86" ht="61.9" customHeight="1">
      <c r="A54" s="277" t="s">
        <v>73</v>
      </c>
      <c r="B54" s="278"/>
      <c r="C54" s="278"/>
      <c r="D54" s="278"/>
      <c r="E54" s="279"/>
      <c r="F54" s="312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  <c r="AG54" s="313"/>
      <c r="AH54" s="313"/>
      <c r="AI54" s="313"/>
      <c r="AJ54" s="313"/>
      <c r="AK54" s="313"/>
      <c r="AL54" s="313"/>
      <c r="AM54" s="313"/>
      <c r="AN54" s="313"/>
      <c r="AO54" s="314"/>
    </row>
    <row r="55" spans="1:86" ht="24" customHeight="1">
      <c r="A55" s="6"/>
      <c r="B55" s="6"/>
      <c r="C55" s="6"/>
      <c r="D55" s="6"/>
      <c r="E55" s="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136">
        <f>SUM(AB48:AG49)</f>
        <v>0</v>
      </c>
      <c r="AC55" s="137"/>
      <c r="AD55" s="137"/>
      <c r="AE55" s="137"/>
      <c r="AF55" s="137"/>
      <c r="AG55" s="137"/>
      <c r="AH55" s="136">
        <f>SUM(AH48:AM49)</f>
        <v>0</v>
      </c>
      <c r="AI55" s="136"/>
      <c r="AJ55" s="136"/>
      <c r="AK55" s="136"/>
      <c r="AL55" s="136"/>
      <c r="AM55" s="136"/>
      <c r="AN55" s="136"/>
      <c r="AO55" s="136"/>
    </row>
  </sheetData>
  <sheetProtection sheet="1" objects="1" scenarios="1"/>
  <mergeCells count="131">
    <mergeCell ref="M14:W16"/>
    <mergeCell ref="A12:E18"/>
    <mergeCell ref="A40:E40"/>
    <mergeCell ref="A19:E22"/>
    <mergeCell ref="A11:E11"/>
    <mergeCell ref="F11:W11"/>
    <mergeCell ref="F17:I17"/>
    <mergeCell ref="J17:P17"/>
    <mergeCell ref="R17:U17"/>
    <mergeCell ref="V17:AB17"/>
    <mergeCell ref="B25:AJ25"/>
    <mergeCell ref="A26:E28"/>
    <mergeCell ref="F26:G27"/>
    <mergeCell ref="H26:AO26"/>
    <mergeCell ref="H27:AO27"/>
    <mergeCell ref="F28:G28"/>
    <mergeCell ref="W28:X28"/>
    <mergeCell ref="Z28:AN28"/>
    <mergeCell ref="F33:AO35"/>
    <mergeCell ref="A36:E38"/>
    <mergeCell ref="F36:I38"/>
    <mergeCell ref="AD17:AF17"/>
    <mergeCell ref="K18:O18"/>
    <mergeCell ref="K21:O21"/>
    <mergeCell ref="A54:E54"/>
    <mergeCell ref="A44:E44"/>
    <mergeCell ref="A43:E43"/>
    <mergeCell ref="Z45:Z46"/>
    <mergeCell ref="G46:Y46"/>
    <mergeCell ref="N47:U47"/>
    <mergeCell ref="A47:E52"/>
    <mergeCell ref="F47:G52"/>
    <mergeCell ref="H47:I48"/>
    <mergeCell ref="J47:M48"/>
    <mergeCell ref="H49:I51"/>
    <mergeCell ref="S43:T43"/>
    <mergeCell ref="A45:E46"/>
    <mergeCell ref="G45:Y45"/>
    <mergeCell ref="F54:AO54"/>
    <mergeCell ref="AA45:AO46"/>
    <mergeCell ref="AH47:AO47"/>
    <mergeCell ref="AH48:AO48"/>
    <mergeCell ref="AH49:AO49"/>
    <mergeCell ref="AH50:AO50"/>
    <mergeCell ref="A42:E42"/>
    <mergeCell ref="A41:E41"/>
    <mergeCell ref="F19:I19"/>
    <mergeCell ref="J19:W19"/>
    <mergeCell ref="X19:Z19"/>
    <mergeCell ref="F20:I20"/>
    <mergeCell ref="J22:W22"/>
    <mergeCell ref="F12:I13"/>
    <mergeCell ref="J14:L16"/>
    <mergeCell ref="X14:Z16"/>
    <mergeCell ref="F42:J42"/>
    <mergeCell ref="L42:N42"/>
    <mergeCell ref="P42:R42"/>
    <mergeCell ref="U42:W42"/>
    <mergeCell ref="X42:AB42"/>
    <mergeCell ref="J36:M36"/>
    <mergeCell ref="N36:Z36"/>
    <mergeCell ref="AA36:AC36"/>
    <mergeCell ref="F40:AO40"/>
    <mergeCell ref="F41:AO41"/>
    <mergeCell ref="AL42:AO42"/>
    <mergeCell ref="AD42:AF42"/>
    <mergeCell ref="AH42:AJ42"/>
    <mergeCell ref="F14:I16"/>
    <mergeCell ref="A4:AO5"/>
    <mergeCell ref="F18:I18"/>
    <mergeCell ref="F21:I21"/>
    <mergeCell ref="F22:I22"/>
    <mergeCell ref="X22:Z22"/>
    <mergeCell ref="AD2:AO2"/>
    <mergeCell ref="A29:E32"/>
    <mergeCell ref="F29:I30"/>
    <mergeCell ref="J29:M29"/>
    <mergeCell ref="N29:Z29"/>
    <mergeCell ref="AA29:AC29"/>
    <mergeCell ref="J30:M30"/>
    <mergeCell ref="N30:Z30"/>
    <mergeCell ref="AA30:AC30"/>
    <mergeCell ref="F31:I32"/>
    <mergeCell ref="J31:M31"/>
    <mergeCell ref="N31:Z31"/>
    <mergeCell ref="AA31:AC31"/>
    <mergeCell ref="J32:M32"/>
    <mergeCell ref="N32:Z32"/>
    <mergeCell ref="AA32:AC32"/>
    <mergeCell ref="J12:AO13"/>
    <mergeCell ref="AA14:AO16"/>
    <mergeCell ref="AG17:AO17"/>
    <mergeCell ref="AD36:AO36"/>
    <mergeCell ref="J37:M37"/>
    <mergeCell ref="O37:S37"/>
    <mergeCell ref="T37:AO37"/>
    <mergeCell ref="J38:M38"/>
    <mergeCell ref="N38:Z38"/>
    <mergeCell ref="AA38:AC38"/>
    <mergeCell ref="AD38:AO38"/>
    <mergeCell ref="P18:AO18"/>
    <mergeCell ref="AA19:AO19"/>
    <mergeCell ref="J20:AO20"/>
    <mergeCell ref="P21:AO21"/>
    <mergeCell ref="AA22:AO22"/>
    <mergeCell ref="AD32:AO32"/>
    <mergeCell ref="AD29:AO29"/>
    <mergeCell ref="AD30:AO30"/>
    <mergeCell ref="AD31:AO31"/>
    <mergeCell ref="AB55:AG55"/>
    <mergeCell ref="AH55:AO55"/>
    <mergeCell ref="U43:AO43"/>
    <mergeCell ref="F44:AO44"/>
    <mergeCell ref="R53:AN53"/>
    <mergeCell ref="J49:M51"/>
    <mergeCell ref="V47:AA47"/>
    <mergeCell ref="AB47:AG47"/>
    <mergeCell ref="V48:AA48"/>
    <mergeCell ref="AB48:AG48"/>
    <mergeCell ref="AB51:AJ52"/>
    <mergeCell ref="H52:M52"/>
    <mergeCell ref="N48:U48"/>
    <mergeCell ref="N49:U49"/>
    <mergeCell ref="N50:AA50"/>
    <mergeCell ref="N51:AA52"/>
    <mergeCell ref="V49:AA49"/>
    <mergeCell ref="AB49:AG49"/>
    <mergeCell ref="AB50:AG50"/>
    <mergeCell ref="AK51:AO52"/>
    <mergeCell ref="F43:G43"/>
    <mergeCell ref="H43:R43"/>
  </mergeCells>
  <phoneticPr fontId="4"/>
  <conditionalFormatting sqref="F11 J12 M14 AA14 J17 V17 AG17 K18 P18 AA19 J19:J20 K21 P21 J22 AA22 F40:F42 X42 AD42 AH42 H43 F44 AA45 G45:G46 V48">
    <cfRule type="expression" dxfId="21" priority="10">
      <formula>ISBLANK(F11)</formula>
    </cfRule>
  </conditionalFormatting>
  <conditionalFormatting sqref="F26:G27">
    <cfRule type="expression" dxfId="20" priority="15">
      <formula>AND(F26="□", F28="□")</formula>
    </cfRule>
  </conditionalFormatting>
  <conditionalFormatting sqref="F28:G28">
    <cfRule type="expression" dxfId="19" priority="14">
      <formula>AND(F26="□", F28="□")</formula>
    </cfRule>
  </conditionalFormatting>
  <conditionalFormatting sqref="H47:I51">
    <cfRule type="expression" dxfId="18" priority="6">
      <formula>AND($H$47="□", $H$49="□")</formula>
    </cfRule>
  </conditionalFormatting>
  <conditionalFormatting sqref="L42:N42">
    <cfRule type="expression" dxfId="17" priority="3">
      <formula>AND(L42="",F42&lt;&gt;"契約締結日")</formula>
    </cfRule>
  </conditionalFormatting>
  <conditionalFormatting sqref="N29:N32">
    <cfRule type="expression" dxfId="16" priority="4">
      <formula>AND($F$26="■", N29="")</formula>
    </cfRule>
  </conditionalFormatting>
  <conditionalFormatting sqref="P42:R42">
    <cfRule type="expression" dxfId="15" priority="2">
      <formula>AND(P42="",F42&lt;&gt;"契約締結日")</formula>
    </cfRule>
  </conditionalFormatting>
  <conditionalFormatting sqref="Z28 N36 AD36 O37 T37 N38 AD38">
    <cfRule type="expression" dxfId="14" priority="7">
      <formula>AND($F$28="■", N28="")</formula>
    </cfRule>
  </conditionalFormatting>
  <conditionalFormatting sqref="Z28">
    <cfRule type="expression" dxfId="13" priority="12">
      <formula>AND($F$29="■", Z28="")</formula>
    </cfRule>
  </conditionalFormatting>
  <conditionalFormatting sqref="AD29:AD32">
    <cfRule type="expression" dxfId="12" priority="5">
      <formula>AND($F$26="■", AD29="")</formula>
    </cfRule>
  </conditionalFormatting>
  <conditionalFormatting sqref="AD2:AO2">
    <cfRule type="expression" dxfId="11" priority="1">
      <formula>$AD$2="年　月　日"</formula>
    </cfRule>
  </conditionalFormatting>
  <dataValidations count="5">
    <dataValidation type="list" allowBlank="1" showInputMessage="1" showErrorMessage="1" sqref="F26 F28 H47 H49:H50" xr:uid="{DE75B0E8-9230-4A3A-A650-144F09BA13CF}">
      <formula1>"□,■"</formula1>
    </dataValidation>
    <dataValidation type="list" allowBlank="1" showInputMessage="1" showErrorMessage="1" sqref="AG17:AO17" xr:uid="{9607FC1F-6181-4EE4-A92F-5C459E16A8FA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サービス業（他に分類されないもの）,S 公務（他に分類されるものを除く）,T 分類不能の産業"</formula1>
    </dataValidation>
    <dataValidation type="list" allowBlank="1" showInputMessage="1" showErrorMessage="1" sqref="F11:W11" xr:uid="{B903A043-CF15-4318-880E-4B4E680F04F7}">
      <formula1>"新規契約,変更契約（期間延長、研究費追加等）"</formula1>
    </dataValidation>
    <dataValidation type="custom" allowBlank="1" showInputMessage="1" showErrorMessage="1" errorTitle="入力エラー" error="「同上」は使用できません。すべての欄に正しい内容を入力してください。_x000a_" sqref="J36:AO38 F19:AO22 J29:AO32" xr:uid="{68CC1979-4BC6-4D12-B521-0BF176990F6D}">
      <formula1>F19&lt;&gt;"同上"</formula1>
    </dataValidation>
    <dataValidation type="list" allowBlank="1" showInputMessage="1" showErrorMessage="1" sqref="G45:Y45" xr:uid="{80898093-6220-44FA-AC57-971CFA7B27B0}">
      <formula1>"東京都立大学,東京都立産業技術大学院大学,東京都立産業技術高等専門学校"</formula1>
    </dataValidation>
  </dataValidations>
  <pageMargins left="0.62992125984251968" right="0.62992125984251968" top="0.47244094488188981" bottom="0.31496062992125984" header="0.31496062992125984" footer="0.31496062992125984"/>
  <pageSetup paperSize="9" scale="79" orientation="portrait" r:id="rId1"/>
  <ignoredErrors>
    <ignoredError sqref="AN48:AO52 AB48:AG48 AB50:AL52 AC49:AG49 AI49:AL49 AI48:AL48 V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0636-C30D-46F5-AA1E-6A0A52176AE0}">
  <sheetPr>
    <tabColor rgb="FFFFFF00"/>
    <pageSetUpPr fitToPage="1"/>
  </sheetPr>
  <dimension ref="A1:CH55"/>
  <sheetViews>
    <sheetView view="pageBreakPreview" zoomScale="115" zoomScaleNormal="100" zoomScaleSheetLayoutView="115" workbookViewId="0">
      <selection activeCell="AH50" sqref="AH50:AO50"/>
    </sheetView>
  </sheetViews>
  <sheetFormatPr defaultColWidth="9" defaultRowHeight="13.15"/>
  <cols>
    <col min="1" max="1" width="4.7109375" style="1" customWidth="1"/>
    <col min="2" max="4" width="2.28515625" style="1" customWidth="1"/>
    <col min="5" max="5" width="2.7109375" style="1" customWidth="1"/>
    <col min="6" max="6" width="2.85546875" style="1" customWidth="1"/>
    <col min="7" max="9" width="2.28515625" style="1" customWidth="1"/>
    <col min="10" max="10" width="3.28515625" style="1" customWidth="1"/>
    <col min="11" max="16" width="2.28515625" style="1" customWidth="1"/>
    <col min="17" max="17" width="3" style="1" customWidth="1"/>
    <col min="18" max="20" width="2.28515625" style="1" customWidth="1"/>
    <col min="21" max="21" width="2.7109375" style="1" customWidth="1"/>
    <col min="22" max="23" width="2.28515625" style="1" customWidth="1"/>
    <col min="24" max="24" width="3.7109375" style="1" customWidth="1"/>
    <col min="25" max="25" width="4" style="1" customWidth="1"/>
    <col min="26" max="27" width="2.28515625" style="1" customWidth="1"/>
    <col min="28" max="28" width="3.42578125" style="1" customWidth="1"/>
    <col min="29" max="29" width="3" style="1" customWidth="1"/>
    <col min="30" max="39" width="2.28515625" style="1" customWidth="1"/>
    <col min="40" max="40" width="1.28515625" style="1" customWidth="1"/>
    <col min="41" max="41" width="2.7109375" customWidth="1"/>
    <col min="45" max="45" width="31.28515625" hidden="1" customWidth="1"/>
    <col min="80" max="85" width="2.28515625" style="1" customWidth="1"/>
    <col min="86" max="16384" width="9" style="1"/>
  </cols>
  <sheetData>
    <row r="1" spans="1:8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S1" t="s">
        <v>74</v>
      </c>
    </row>
    <row r="2" spans="1:8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D2" s="8" t="s">
        <v>1</v>
      </c>
      <c r="AE2" s="457">
        <v>45992</v>
      </c>
      <c r="AF2" s="457"/>
      <c r="AG2" s="457"/>
      <c r="AH2" s="457"/>
      <c r="AI2" s="457"/>
      <c r="AJ2" s="457"/>
      <c r="AK2" s="457"/>
      <c r="AL2" s="457"/>
      <c r="AM2" s="457"/>
      <c r="AN2" s="457"/>
      <c r="AO2" s="457"/>
      <c r="AS2" t="s">
        <v>75</v>
      </c>
    </row>
    <row r="3" spans="1:8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1"/>
      <c r="AS3" t="s">
        <v>76</v>
      </c>
    </row>
    <row r="4" spans="1:80" ht="13.15" customHeight="1">
      <c r="A4" s="209" t="s">
        <v>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S4" t="s">
        <v>75</v>
      </c>
    </row>
    <row r="5" spans="1:80" ht="13.1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S5" t="s">
        <v>76</v>
      </c>
    </row>
    <row r="6" spans="1:80" ht="16.14999999999999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21"/>
    </row>
    <row r="7" spans="1:8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21"/>
      <c r="AS7" t="s">
        <v>76</v>
      </c>
    </row>
    <row r="8" spans="1:80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21"/>
      <c r="AS8" t="s">
        <v>75</v>
      </c>
    </row>
    <row r="9" spans="1:80">
      <c r="A9" s="12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21"/>
      <c r="AS9" t="s">
        <v>76</v>
      </c>
    </row>
    <row r="10" spans="1:8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S10" t="s">
        <v>75</v>
      </c>
    </row>
    <row r="11" spans="1:80" ht="19.899999999999999" customHeight="1">
      <c r="A11" s="401" t="s">
        <v>6</v>
      </c>
      <c r="B11" s="402"/>
      <c r="C11" s="402"/>
      <c r="D11" s="402"/>
      <c r="E11" s="403"/>
      <c r="F11" s="458" t="s">
        <v>77</v>
      </c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BT11" s="1"/>
      <c r="BU11" s="1"/>
      <c r="BV11" s="1"/>
      <c r="BW11" s="1"/>
      <c r="BX11" s="1"/>
      <c r="BY11" s="1"/>
      <c r="BZ11" s="1"/>
      <c r="CA11" s="1"/>
    </row>
    <row r="12" spans="1:80" ht="15" customHeight="1">
      <c r="A12" s="288" t="s">
        <v>7</v>
      </c>
      <c r="B12" s="402"/>
      <c r="C12" s="402"/>
      <c r="D12" s="402"/>
      <c r="E12" s="403"/>
      <c r="F12" s="254" t="s">
        <v>8</v>
      </c>
      <c r="G12" s="255"/>
      <c r="H12" s="255"/>
      <c r="I12" s="256"/>
      <c r="J12" s="465" t="s">
        <v>78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7"/>
      <c r="CB12"/>
    </row>
    <row r="13" spans="1:80" ht="15" customHeight="1">
      <c r="A13" s="459"/>
      <c r="B13" s="460"/>
      <c r="C13" s="460"/>
      <c r="D13" s="460"/>
      <c r="E13" s="461"/>
      <c r="F13" s="257"/>
      <c r="G13" s="258"/>
      <c r="H13" s="258"/>
      <c r="I13" s="259"/>
      <c r="J13" s="468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  <c r="AH13" s="469"/>
      <c r="AI13" s="469"/>
      <c r="AJ13" s="469"/>
      <c r="AK13" s="469"/>
      <c r="AL13" s="469"/>
      <c r="AM13" s="469"/>
      <c r="AN13" s="469"/>
      <c r="AO13" s="470"/>
      <c r="CB13"/>
    </row>
    <row r="14" spans="1:80" ht="10.15" customHeight="1">
      <c r="A14" s="459"/>
      <c r="B14" s="460"/>
      <c r="C14" s="460"/>
      <c r="D14" s="460"/>
      <c r="E14" s="461"/>
      <c r="F14" s="254" t="s">
        <v>9</v>
      </c>
      <c r="G14" s="255"/>
      <c r="H14" s="255"/>
      <c r="I14" s="256"/>
      <c r="J14" s="254" t="s">
        <v>10</v>
      </c>
      <c r="K14" s="255"/>
      <c r="L14" s="256"/>
      <c r="M14" s="471" t="s">
        <v>79</v>
      </c>
      <c r="N14" s="472"/>
      <c r="O14" s="472"/>
      <c r="P14" s="472"/>
      <c r="Q14" s="472"/>
      <c r="R14" s="472"/>
      <c r="S14" s="472"/>
      <c r="T14" s="472"/>
      <c r="U14" s="472"/>
      <c r="V14" s="472"/>
      <c r="W14" s="473"/>
      <c r="X14" s="263" t="s">
        <v>11</v>
      </c>
      <c r="Y14" s="264"/>
      <c r="Z14" s="265"/>
      <c r="AA14" s="443" t="s">
        <v>80</v>
      </c>
      <c r="AB14" s="444"/>
      <c r="AC14" s="444"/>
      <c r="AD14" s="444"/>
      <c r="AE14" s="444"/>
      <c r="AF14" s="444"/>
      <c r="AG14" s="444"/>
      <c r="AH14" s="444"/>
      <c r="AI14" s="444"/>
      <c r="AJ14" s="444"/>
      <c r="AK14" s="444"/>
      <c r="AL14" s="444"/>
      <c r="AM14" s="444"/>
      <c r="AN14" s="444"/>
      <c r="AO14" s="445"/>
      <c r="CB14"/>
    </row>
    <row r="15" spans="1:80" ht="10.15" customHeight="1">
      <c r="A15" s="459"/>
      <c r="B15" s="460"/>
      <c r="C15" s="460"/>
      <c r="D15" s="460"/>
      <c r="E15" s="461"/>
      <c r="F15" s="260"/>
      <c r="G15" s="261"/>
      <c r="H15" s="261"/>
      <c r="I15" s="262"/>
      <c r="J15" s="260"/>
      <c r="K15" s="261"/>
      <c r="L15" s="262"/>
      <c r="M15" s="474"/>
      <c r="N15" s="475"/>
      <c r="O15" s="475"/>
      <c r="P15" s="475"/>
      <c r="Q15" s="475"/>
      <c r="R15" s="475"/>
      <c r="S15" s="475"/>
      <c r="T15" s="475"/>
      <c r="U15" s="475"/>
      <c r="V15" s="475"/>
      <c r="W15" s="476"/>
      <c r="X15" s="266"/>
      <c r="Y15" s="267"/>
      <c r="Z15" s="268"/>
      <c r="AA15" s="446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8"/>
      <c r="CB15"/>
    </row>
    <row r="16" spans="1:80" ht="10.15" customHeight="1">
      <c r="A16" s="459"/>
      <c r="B16" s="460"/>
      <c r="C16" s="460"/>
      <c r="D16" s="460"/>
      <c r="E16" s="461"/>
      <c r="F16" s="257"/>
      <c r="G16" s="258"/>
      <c r="H16" s="258"/>
      <c r="I16" s="259"/>
      <c r="J16" s="257"/>
      <c r="K16" s="258"/>
      <c r="L16" s="259"/>
      <c r="M16" s="477"/>
      <c r="N16" s="478"/>
      <c r="O16" s="478"/>
      <c r="P16" s="478"/>
      <c r="Q16" s="478"/>
      <c r="R16" s="478"/>
      <c r="S16" s="478"/>
      <c r="T16" s="478"/>
      <c r="U16" s="478"/>
      <c r="V16" s="478"/>
      <c r="W16" s="479"/>
      <c r="X16" s="269"/>
      <c r="Y16" s="270"/>
      <c r="Z16" s="271"/>
      <c r="AA16" s="449"/>
      <c r="AB16" s="450"/>
      <c r="AC16" s="450"/>
      <c r="AD16" s="450"/>
      <c r="AE16" s="450"/>
      <c r="AF16" s="450"/>
      <c r="AG16" s="450"/>
      <c r="AH16" s="450"/>
      <c r="AI16" s="450"/>
      <c r="AJ16" s="450"/>
      <c r="AK16" s="450"/>
      <c r="AL16" s="450"/>
      <c r="AM16" s="450"/>
      <c r="AN16" s="450"/>
      <c r="AO16" s="451"/>
      <c r="CB16"/>
    </row>
    <row r="17" spans="1:80" s="32" customFormat="1" ht="19.899999999999999" customHeight="1">
      <c r="A17" s="459"/>
      <c r="B17" s="460"/>
      <c r="C17" s="460"/>
      <c r="D17" s="460"/>
      <c r="E17" s="461"/>
      <c r="F17" s="335" t="s">
        <v>12</v>
      </c>
      <c r="G17" s="336"/>
      <c r="H17" s="336"/>
      <c r="I17" s="337"/>
      <c r="J17" s="452">
        <v>10000000</v>
      </c>
      <c r="K17" s="453"/>
      <c r="L17" s="453"/>
      <c r="M17" s="453"/>
      <c r="N17" s="453"/>
      <c r="O17" s="453"/>
      <c r="P17" s="453"/>
      <c r="Q17" s="15" t="s">
        <v>13</v>
      </c>
      <c r="R17" s="335" t="s">
        <v>14</v>
      </c>
      <c r="S17" s="336"/>
      <c r="T17" s="336"/>
      <c r="U17" s="337"/>
      <c r="V17" s="452">
        <v>1000</v>
      </c>
      <c r="W17" s="453"/>
      <c r="X17" s="453"/>
      <c r="Y17" s="453"/>
      <c r="Z17" s="453"/>
      <c r="AA17" s="453"/>
      <c r="AB17" s="453"/>
      <c r="AC17" s="15" t="s">
        <v>15</v>
      </c>
      <c r="AD17" s="335" t="s">
        <v>16</v>
      </c>
      <c r="AE17" s="336"/>
      <c r="AF17" s="337"/>
      <c r="AG17" s="454" t="s">
        <v>81</v>
      </c>
      <c r="AH17" s="455"/>
      <c r="AI17" s="455"/>
      <c r="AJ17" s="455"/>
      <c r="AK17" s="455"/>
      <c r="AL17" s="455"/>
      <c r="AM17" s="455"/>
      <c r="AN17" s="455"/>
      <c r="AO17" s="456"/>
      <c r="AP17" s="30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</row>
    <row r="18" spans="1:80" ht="19.899999999999999" customHeight="1">
      <c r="A18" s="462"/>
      <c r="B18" s="463"/>
      <c r="C18" s="463"/>
      <c r="D18" s="463"/>
      <c r="E18" s="464"/>
      <c r="F18" s="210" t="s">
        <v>17</v>
      </c>
      <c r="G18" s="211"/>
      <c r="H18" s="211"/>
      <c r="I18" s="212"/>
      <c r="J18" s="29" t="s">
        <v>18</v>
      </c>
      <c r="K18" s="411" t="s">
        <v>82</v>
      </c>
      <c r="L18" s="411"/>
      <c r="M18" s="411"/>
      <c r="N18" s="411"/>
      <c r="O18" s="480"/>
      <c r="P18" s="439" t="s">
        <v>83</v>
      </c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E18" s="440"/>
      <c r="AF18" s="440"/>
      <c r="AG18" s="440"/>
      <c r="AH18" s="440"/>
      <c r="AI18" s="440"/>
      <c r="AJ18" s="440"/>
      <c r="AK18" s="440"/>
      <c r="AL18" s="440"/>
      <c r="AM18" s="440"/>
      <c r="AN18" s="440"/>
      <c r="AO18" s="441"/>
      <c r="CB18"/>
    </row>
    <row r="19" spans="1:80" ht="19.899999999999999" customHeight="1">
      <c r="A19" s="288" t="s">
        <v>19</v>
      </c>
      <c r="B19" s="289"/>
      <c r="C19" s="289"/>
      <c r="D19" s="289"/>
      <c r="E19" s="290"/>
      <c r="F19" s="412" t="s">
        <v>20</v>
      </c>
      <c r="G19" s="412"/>
      <c r="H19" s="412"/>
      <c r="I19" s="412"/>
      <c r="J19" s="431" t="s">
        <v>84</v>
      </c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  <c r="X19" s="412" t="s">
        <v>10</v>
      </c>
      <c r="Y19" s="412"/>
      <c r="Z19" s="412"/>
      <c r="AA19" s="432" t="s">
        <v>85</v>
      </c>
      <c r="AB19" s="432"/>
      <c r="AC19" s="432"/>
      <c r="AD19" s="432"/>
      <c r="AE19" s="432"/>
      <c r="AF19" s="432"/>
      <c r="AG19" s="432"/>
      <c r="AH19" s="432"/>
      <c r="AI19" s="432"/>
      <c r="AJ19" s="432"/>
      <c r="AK19" s="432"/>
      <c r="AL19" s="432"/>
      <c r="AM19" s="432"/>
      <c r="AN19" s="432"/>
      <c r="AO19" s="432"/>
      <c r="CB19"/>
    </row>
    <row r="20" spans="1:80" ht="19.899999999999999" customHeight="1">
      <c r="A20" s="291"/>
      <c r="B20" s="292"/>
      <c r="C20" s="292"/>
      <c r="D20" s="292"/>
      <c r="E20" s="293"/>
      <c r="F20" s="434" t="s">
        <v>21</v>
      </c>
      <c r="G20" s="434"/>
      <c r="H20" s="434"/>
      <c r="I20" s="434"/>
      <c r="J20" s="435" t="s">
        <v>80</v>
      </c>
      <c r="K20" s="435"/>
      <c r="L20" s="435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CB20"/>
    </row>
    <row r="21" spans="1:80" ht="19.899999999999999" customHeight="1">
      <c r="A21" s="291"/>
      <c r="B21" s="292"/>
      <c r="C21" s="292"/>
      <c r="D21" s="292"/>
      <c r="E21" s="293"/>
      <c r="F21" s="416" t="s">
        <v>22</v>
      </c>
      <c r="G21" s="417"/>
      <c r="H21" s="417"/>
      <c r="I21" s="418"/>
      <c r="J21" s="29" t="s">
        <v>18</v>
      </c>
      <c r="K21" s="411" t="s">
        <v>82</v>
      </c>
      <c r="L21" s="411"/>
      <c r="M21" s="411"/>
      <c r="N21" s="411"/>
      <c r="O21" s="411"/>
      <c r="P21" s="439" t="s">
        <v>83</v>
      </c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40"/>
      <c r="AJ21" s="440"/>
      <c r="AK21" s="440"/>
      <c r="AL21" s="440"/>
      <c r="AM21" s="440"/>
      <c r="AN21" s="440"/>
      <c r="AO21" s="441"/>
      <c r="CB21"/>
    </row>
    <row r="22" spans="1:80" ht="19.899999999999999" customHeight="1">
      <c r="A22" s="294"/>
      <c r="B22" s="295"/>
      <c r="C22" s="295"/>
      <c r="D22" s="295"/>
      <c r="E22" s="296"/>
      <c r="F22" s="185" t="s">
        <v>23</v>
      </c>
      <c r="G22" s="186"/>
      <c r="H22" s="186"/>
      <c r="I22" s="187"/>
      <c r="J22" s="433" t="s">
        <v>86</v>
      </c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1"/>
      <c r="X22" s="186" t="s">
        <v>24</v>
      </c>
      <c r="Y22" s="186"/>
      <c r="Z22" s="186"/>
      <c r="AA22" s="442" t="s">
        <v>87</v>
      </c>
      <c r="AB22" s="440"/>
      <c r="AC22" s="440"/>
      <c r="AD22" s="440"/>
      <c r="AE22" s="440"/>
      <c r="AF22" s="440"/>
      <c r="AG22" s="440"/>
      <c r="AH22" s="440"/>
      <c r="AI22" s="440"/>
      <c r="AJ22" s="440"/>
      <c r="AK22" s="440"/>
      <c r="AL22" s="440"/>
      <c r="AM22" s="440"/>
      <c r="AN22" s="440"/>
      <c r="AO22" s="441"/>
      <c r="CB22"/>
    </row>
    <row r="23" spans="1:80" ht="3.6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1"/>
      <c r="BT23" s="1"/>
      <c r="BU23" s="1"/>
      <c r="BV23" s="1"/>
      <c r="BW23" s="1"/>
      <c r="BX23" s="1"/>
      <c r="BY23" s="1"/>
      <c r="BZ23" s="1"/>
      <c r="CA23" s="1"/>
    </row>
    <row r="24" spans="1:80" ht="3.6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1"/>
      <c r="BT24" s="1"/>
      <c r="BU24" s="1"/>
      <c r="BV24" s="1"/>
      <c r="BW24" s="1"/>
      <c r="BX24" s="1"/>
      <c r="BY24" s="1"/>
      <c r="BZ24" s="1"/>
      <c r="CA24" s="1"/>
    </row>
    <row r="25" spans="1:80" ht="31.15" customHeight="1">
      <c r="B25" s="436" t="s">
        <v>25</v>
      </c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6"/>
      <c r="Y25" s="436"/>
      <c r="Z25" s="436"/>
      <c r="AA25" s="436"/>
      <c r="AB25" s="436"/>
      <c r="AC25" s="436"/>
      <c r="AD25" s="436"/>
      <c r="AE25" s="436"/>
      <c r="AF25" s="436"/>
      <c r="AG25" s="436"/>
      <c r="AH25" s="436"/>
      <c r="AI25" s="436"/>
      <c r="AJ25" s="436"/>
      <c r="AK25" s="22"/>
      <c r="AL25" s="22"/>
      <c r="AM25" s="22"/>
      <c r="AN25" s="22"/>
      <c r="AO25" s="22"/>
      <c r="BT25" s="1"/>
      <c r="BU25" s="1"/>
      <c r="BV25" s="1"/>
      <c r="BW25" s="1"/>
      <c r="BX25" s="1"/>
      <c r="BY25" s="1"/>
      <c r="BZ25" s="1"/>
      <c r="CA25" s="1"/>
    </row>
    <row r="26" spans="1:80" ht="19.899999999999999" customHeight="1">
      <c r="A26" s="437" t="s">
        <v>26</v>
      </c>
      <c r="B26" s="437"/>
      <c r="C26" s="437"/>
      <c r="D26" s="437"/>
      <c r="E26" s="437"/>
      <c r="F26" s="386" t="s">
        <v>88</v>
      </c>
      <c r="G26" s="386"/>
      <c r="H26" s="345" t="s">
        <v>28</v>
      </c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7"/>
      <c r="BT26" s="1"/>
      <c r="BU26" s="1"/>
      <c r="BV26" s="1"/>
      <c r="BW26" s="1"/>
      <c r="BX26" s="1"/>
      <c r="BY26" s="1"/>
      <c r="BZ26" s="1"/>
      <c r="CA26" s="1"/>
    </row>
    <row r="27" spans="1:80" ht="25.15" customHeight="1">
      <c r="A27" s="437"/>
      <c r="B27" s="437"/>
      <c r="C27" s="437"/>
      <c r="D27" s="437"/>
      <c r="E27" s="437"/>
      <c r="F27" s="438"/>
      <c r="G27" s="438"/>
      <c r="H27" s="348" t="s">
        <v>29</v>
      </c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  <c r="AH27" s="349"/>
      <c r="AI27" s="349"/>
      <c r="AJ27" s="349"/>
      <c r="AK27" s="349"/>
      <c r="AL27" s="349"/>
      <c r="AM27" s="349"/>
      <c r="AN27" s="349"/>
      <c r="AO27" s="350"/>
      <c r="BT27" s="1"/>
      <c r="BU27" s="1"/>
      <c r="BV27" s="1"/>
      <c r="BW27" s="1"/>
      <c r="BX27" s="1"/>
      <c r="BY27" s="1"/>
      <c r="BZ27" s="1"/>
      <c r="CA27" s="1"/>
    </row>
    <row r="28" spans="1:80" ht="30" customHeight="1">
      <c r="A28" s="437"/>
      <c r="B28" s="437"/>
      <c r="C28" s="437"/>
      <c r="D28" s="437"/>
      <c r="E28" s="437"/>
      <c r="F28" s="181" t="s">
        <v>27</v>
      </c>
      <c r="G28" s="352"/>
      <c r="H28" s="23" t="s">
        <v>30</v>
      </c>
      <c r="I28" s="18"/>
      <c r="J28" s="24"/>
      <c r="K28" s="24"/>
      <c r="L28" s="24"/>
      <c r="M28" s="25"/>
      <c r="N28" s="25"/>
      <c r="O28" s="25"/>
      <c r="P28" s="26"/>
      <c r="Q28" s="26"/>
      <c r="R28" s="26"/>
      <c r="S28" s="26"/>
      <c r="T28" s="26"/>
      <c r="U28" s="26"/>
      <c r="V28" s="26" t="s">
        <v>31</v>
      </c>
      <c r="W28" s="353" t="s">
        <v>32</v>
      </c>
      <c r="X28" s="353"/>
      <c r="Y28" s="17" t="s">
        <v>33</v>
      </c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7" t="s">
        <v>34</v>
      </c>
      <c r="BT28" s="1"/>
      <c r="BU28" s="1"/>
      <c r="BV28" s="1"/>
      <c r="BW28" s="1"/>
      <c r="BX28" s="1"/>
      <c r="BY28" s="1"/>
      <c r="BZ28" s="1"/>
      <c r="CA28" s="1"/>
    </row>
    <row r="29" spans="1:80" ht="15.75" customHeight="1">
      <c r="A29" s="217" t="s">
        <v>35</v>
      </c>
      <c r="B29" s="218"/>
      <c r="C29" s="218"/>
      <c r="D29" s="218"/>
      <c r="E29" s="219"/>
      <c r="F29" s="223" t="s">
        <v>36</v>
      </c>
      <c r="G29" s="421"/>
      <c r="H29" s="421"/>
      <c r="I29" s="421"/>
      <c r="J29" s="412" t="s">
        <v>20</v>
      </c>
      <c r="K29" s="412"/>
      <c r="L29" s="412"/>
      <c r="M29" s="412"/>
      <c r="N29" s="424" t="s">
        <v>89</v>
      </c>
      <c r="O29" s="424"/>
      <c r="P29" s="424"/>
      <c r="Q29" s="424"/>
      <c r="R29" s="424"/>
      <c r="S29" s="424"/>
      <c r="T29" s="424"/>
      <c r="U29" s="424"/>
      <c r="V29" s="424"/>
      <c r="W29" s="424"/>
      <c r="X29" s="424"/>
      <c r="Y29" s="424"/>
      <c r="Z29" s="424"/>
      <c r="AA29" s="412" t="s">
        <v>10</v>
      </c>
      <c r="AB29" s="412"/>
      <c r="AC29" s="412"/>
      <c r="AD29" s="425" t="s">
        <v>90</v>
      </c>
      <c r="AE29" s="426"/>
      <c r="AF29" s="426"/>
      <c r="AG29" s="426"/>
      <c r="AH29" s="426"/>
      <c r="AI29" s="426"/>
      <c r="AJ29" s="426"/>
      <c r="AK29" s="426"/>
      <c r="AL29" s="426"/>
      <c r="AM29" s="426"/>
      <c r="AN29" s="426"/>
      <c r="AO29" s="427"/>
      <c r="BT29" s="1"/>
      <c r="BU29" s="1"/>
      <c r="BV29" s="1"/>
      <c r="BW29" s="1"/>
      <c r="BX29" s="1"/>
      <c r="BY29" s="1"/>
      <c r="BZ29" s="1"/>
      <c r="CA29" s="1"/>
    </row>
    <row r="30" spans="1:80" ht="15.75" customHeight="1">
      <c r="A30" s="217"/>
      <c r="B30" s="218"/>
      <c r="C30" s="218"/>
      <c r="D30" s="218"/>
      <c r="E30" s="219"/>
      <c r="F30" s="422"/>
      <c r="G30" s="423"/>
      <c r="H30" s="423"/>
      <c r="I30" s="423"/>
      <c r="J30" s="227" t="s">
        <v>37</v>
      </c>
      <c r="K30" s="228"/>
      <c r="L30" s="228"/>
      <c r="M30" s="229"/>
      <c r="N30" s="428" t="s">
        <v>91</v>
      </c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  <c r="AA30" s="230" t="s">
        <v>24</v>
      </c>
      <c r="AB30" s="228"/>
      <c r="AC30" s="229"/>
      <c r="AD30" s="428" t="s">
        <v>92</v>
      </c>
      <c r="AE30" s="429"/>
      <c r="AF30" s="429"/>
      <c r="AG30" s="429"/>
      <c r="AH30" s="429"/>
      <c r="AI30" s="429"/>
      <c r="AJ30" s="429"/>
      <c r="AK30" s="429"/>
      <c r="AL30" s="429"/>
      <c r="AM30" s="429"/>
      <c r="AN30" s="429"/>
      <c r="AO30" s="430"/>
      <c r="BT30" s="1"/>
      <c r="BU30" s="1"/>
      <c r="BV30" s="1"/>
      <c r="BW30" s="1"/>
      <c r="BX30" s="1"/>
      <c r="BY30" s="1"/>
      <c r="BZ30" s="1"/>
      <c r="CA30" s="1"/>
    </row>
    <row r="31" spans="1:80" ht="15.75" customHeight="1">
      <c r="A31" s="217"/>
      <c r="B31" s="218"/>
      <c r="C31" s="218"/>
      <c r="D31" s="218"/>
      <c r="E31" s="219"/>
      <c r="F31" s="223" t="s">
        <v>38</v>
      </c>
      <c r="G31" s="224"/>
      <c r="H31" s="224"/>
      <c r="I31" s="231"/>
      <c r="J31" s="412" t="s">
        <v>20</v>
      </c>
      <c r="K31" s="412"/>
      <c r="L31" s="412"/>
      <c r="M31" s="412"/>
      <c r="N31" s="424" t="s">
        <v>93</v>
      </c>
      <c r="O31" s="424"/>
      <c r="P31" s="424"/>
      <c r="Q31" s="424"/>
      <c r="R31" s="424"/>
      <c r="S31" s="424"/>
      <c r="T31" s="424"/>
      <c r="U31" s="424"/>
      <c r="V31" s="424"/>
      <c r="W31" s="424"/>
      <c r="X31" s="424"/>
      <c r="Y31" s="424"/>
      <c r="Z31" s="424"/>
      <c r="AA31" s="412" t="s">
        <v>10</v>
      </c>
      <c r="AB31" s="412"/>
      <c r="AC31" s="412"/>
      <c r="AD31" s="425" t="s">
        <v>94</v>
      </c>
      <c r="AE31" s="426"/>
      <c r="AF31" s="426"/>
      <c r="AG31" s="426"/>
      <c r="AH31" s="426"/>
      <c r="AI31" s="426"/>
      <c r="AJ31" s="426"/>
      <c r="AK31" s="426"/>
      <c r="AL31" s="426"/>
      <c r="AM31" s="426"/>
      <c r="AN31" s="426"/>
      <c r="AO31" s="427"/>
      <c r="AQ31" s="28"/>
      <c r="BT31" s="1"/>
      <c r="BU31" s="1"/>
      <c r="BV31" s="1"/>
      <c r="BW31" s="1"/>
      <c r="BX31" s="1"/>
      <c r="BY31" s="1"/>
      <c r="BZ31" s="1"/>
      <c r="CA31" s="1"/>
    </row>
    <row r="32" spans="1:80" ht="15.75" customHeight="1">
      <c r="A32" s="220"/>
      <c r="B32" s="221"/>
      <c r="C32" s="221"/>
      <c r="D32" s="221"/>
      <c r="E32" s="222"/>
      <c r="F32" s="225"/>
      <c r="G32" s="226"/>
      <c r="H32" s="226"/>
      <c r="I32" s="232"/>
      <c r="J32" s="227" t="s">
        <v>37</v>
      </c>
      <c r="K32" s="228"/>
      <c r="L32" s="228"/>
      <c r="M32" s="229"/>
      <c r="N32" s="428" t="s">
        <v>91</v>
      </c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  <c r="AA32" s="230" t="s">
        <v>24</v>
      </c>
      <c r="AB32" s="228"/>
      <c r="AC32" s="229"/>
      <c r="AD32" s="428" t="s">
        <v>92</v>
      </c>
      <c r="AE32" s="429"/>
      <c r="AF32" s="429"/>
      <c r="AG32" s="429"/>
      <c r="AH32" s="429"/>
      <c r="AI32" s="429"/>
      <c r="AJ32" s="429"/>
      <c r="AK32" s="429"/>
      <c r="AL32" s="429"/>
      <c r="AM32" s="429"/>
      <c r="AN32" s="429"/>
      <c r="AO32" s="430"/>
      <c r="BT32" s="1"/>
      <c r="BU32" s="1"/>
      <c r="BV32" s="1"/>
      <c r="BW32" s="1"/>
      <c r="BX32" s="1"/>
      <c r="BY32" s="1"/>
      <c r="BZ32" s="1"/>
      <c r="CA32" s="1"/>
    </row>
    <row r="33" spans="1:79" ht="19.149999999999999" customHeight="1">
      <c r="A33" s="20"/>
      <c r="B33" s="20"/>
      <c r="C33" s="20"/>
      <c r="D33" s="20"/>
      <c r="E33" s="20"/>
      <c r="F33" s="355" t="s">
        <v>39</v>
      </c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55"/>
      <c r="Z33" s="355"/>
      <c r="AA33" s="355"/>
      <c r="AB33" s="355"/>
      <c r="AC33" s="355"/>
      <c r="AD33" s="355"/>
      <c r="AE33" s="355"/>
      <c r="AF33" s="355"/>
      <c r="AG33" s="355"/>
      <c r="AH33" s="355"/>
      <c r="AI33" s="355"/>
      <c r="AJ33" s="355"/>
      <c r="AK33" s="355"/>
      <c r="AL33" s="355"/>
      <c r="AM33" s="355"/>
      <c r="AN33" s="355"/>
      <c r="AO33" s="355"/>
      <c r="BT33" s="1"/>
      <c r="BU33" s="1"/>
      <c r="BV33" s="1"/>
      <c r="BW33" s="1"/>
      <c r="BX33" s="1"/>
      <c r="BY33" s="1"/>
      <c r="BZ33" s="1"/>
      <c r="CA33" s="1"/>
    </row>
    <row r="34" spans="1:79" ht="19.149999999999999" customHeight="1">
      <c r="A34" s="20"/>
      <c r="B34" s="20"/>
      <c r="C34" s="20"/>
      <c r="D34" s="20"/>
      <c r="E34" s="20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BT34" s="1"/>
      <c r="BU34" s="1"/>
      <c r="BV34" s="1"/>
      <c r="BW34" s="1"/>
      <c r="BX34" s="1"/>
      <c r="BY34" s="1"/>
      <c r="BZ34" s="1"/>
      <c r="CA34" s="1"/>
    </row>
    <row r="35" spans="1:79" ht="19.149999999999999" customHeight="1">
      <c r="A35" s="20"/>
      <c r="B35" s="20"/>
      <c r="C35" s="20"/>
      <c r="D35" s="20"/>
      <c r="E35" s="20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5"/>
      <c r="AI35" s="355"/>
      <c r="AJ35" s="355"/>
      <c r="AK35" s="355"/>
      <c r="AL35" s="355"/>
      <c r="AM35" s="355"/>
      <c r="AN35" s="355"/>
      <c r="AO35" s="355"/>
      <c r="BT35" s="1"/>
      <c r="BU35" s="1"/>
      <c r="BV35" s="1"/>
      <c r="BW35" s="1"/>
      <c r="BX35" s="1"/>
      <c r="BY35" s="1"/>
      <c r="BZ35" s="1"/>
      <c r="CA35" s="1"/>
    </row>
    <row r="36" spans="1:79" ht="15.75" customHeight="1">
      <c r="A36" s="414" t="s">
        <v>40</v>
      </c>
      <c r="B36" s="414"/>
      <c r="C36" s="414"/>
      <c r="D36" s="414"/>
      <c r="E36" s="414"/>
      <c r="F36" s="415" t="s">
        <v>41</v>
      </c>
      <c r="G36" s="415"/>
      <c r="H36" s="415"/>
      <c r="I36" s="415"/>
      <c r="J36" s="412" t="s">
        <v>42</v>
      </c>
      <c r="K36" s="412"/>
      <c r="L36" s="412"/>
      <c r="M36" s="412"/>
      <c r="N36" s="206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8"/>
      <c r="AA36" s="416" t="s">
        <v>21</v>
      </c>
      <c r="AB36" s="417"/>
      <c r="AC36" s="418"/>
      <c r="AD36" s="419"/>
      <c r="AE36" s="419"/>
      <c r="AF36" s="419"/>
      <c r="AG36" s="419"/>
      <c r="AH36" s="419"/>
      <c r="AI36" s="419"/>
      <c r="AJ36" s="419"/>
      <c r="AK36" s="419"/>
      <c r="AL36" s="419"/>
      <c r="AM36" s="419"/>
      <c r="AN36" s="419"/>
      <c r="AO36" s="419"/>
      <c r="BT36" s="1"/>
      <c r="BU36" s="1"/>
      <c r="BV36" s="1"/>
      <c r="BW36" s="1"/>
      <c r="BX36" s="1"/>
      <c r="BY36" s="1"/>
      <c r="BZ36" s="1"/>
      <c r="CA36" s="1"/>
    </row>
    <row r="37" spans="1:79" ht="15.75" customHeight="1">
      <c r="A37" s="414"/>
      <c r="B37" s="414"/>
      <c r="C37" s="414"/>
      <c r="D37" s="414"/>
      <c r="E37" s="414"/>
      <c r="F37" s="415"/>
      <c r="G37" s="415"/>
      <c r="H37" s="415"/>
      <c r="I37" s="415"/>
      <c r="J37" s="416" t="s">
        <v>22</v>
      </c>
      <c r="K37" s="417"/>
      <c r="L37" s="417"/>
      <c r="M37" s="418"/>
      <c r="N37" s="29" t="s">
        <v>18</v>
      </c>
      <c r="O37" s="183"/>
      <c r="P37" s="183"/>
      <c r="Q37" s="183"/>
      <c r="R37" s="183"/>
      <c r="S37" s="188"/>
      <c r="T37" s="191"/>
      <c r="U37" s="420"/>
      <c r="V37" s="420"/>
      <c r="W37" s="420"/>
      <c r="X37" s="420"/>
      <c r="Y37" s="420"/>
      <c r="Z37" s="420"/>
      <c r="AA37" s="420"/>
      <c r="AB37" s="420"/>
      <c r="AC37" s="420"/>
      <c r="AD37" s="420"/>
      <c r="AE37" s="420"/>
      <c r="AF37" s="420"/>
      <c r="AG37" s="420"/>
      <c r="AH37" s="420"/>
      <c r="AI37" s="420"/>
      <c r="AJ37" s="420"/>
      <c r="AK37" s="420"/>
      <c r="AL37" s="420"/>
      <c r="AM37" s="420"/>
      <c r="AN37" s="420"/>
      <c r="AO37" s="420"/>
      <c r="BT37" s="1"/>
      <c r="BU37" s="1"/>
      <c r="BV37" s="1"/>
      <c r="BW37" s="1"/>
      <c r="BX37" s="1"/>
      <c r="BY37" s="1"/>
      <c r="BZ37" s="1"/>
      <c r="CA37" s="1"/>
    </row>
    <row r="38" spans="1:79" ht="15.75" customHeight="1">
      <c r="A38" s="414"/>
      <c r="B38" s="414"/>
      <c r="C38" s="414"/>
      <c r="D38" s="414"/>
      <c r="E38" s="414"/>
      <c r="F38" s="415"/>
      <c r="G38" s="415"/>
      <c r="H38" s="415"/>
      <c r="I38" s="415"/>
      <c r="J38" s="185" t="s">
        <v>23</v>
      </c>
      <c r="K38" s="186"/>
      <c r="L38" s="186"/>
      <c r="M38" s="187"/>
      <c r="N38" s="192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412" t="s">
        <v>24</v>
      </c>
      <c r="AB38" s="412"/>
      <c r="AC38" s="412"/>
      <c r="AD38" s="413"/>
      <c r="AE38" s="413"/>
      <c r="AF38" s="413"/>
      <c r="AG38" s="413"/>
      <c r="AH38" s="413"/>
      <c r="AI38" s="413"/>
      <c r="AJ38" s="413"/>
      <c r="AK38" s="413"/>
      <c r="AL38" s="413"/>
      <c r="AM38" s="413"/>
      <c r="AN38" s="413"/>
      <c r="AO38" s="413"/>
      <c r="BT38" s="1"/>
      <c r="BU38" s="1"/>
      <c r="BV38" s="1"/>
      <c r="BW38" s="1"/>
      <c r="BX38" s="1"/>
      <c r="BY38" s="1"/>
      <c r="BZ38" s="1"/>
      <c r="CA38" s="1"/>
    </row>
    <row r="39" spans="1:79" ht="9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BT39" s="1"/>
      <c r="BU39" s="1"/>
      <c r="BV39" s="1"/>
      <c r="BW39" s="1"/>
      <c r="BX39" s="1"/>
      <c r="BY39" s="1"/>
      <c r="BZ39" s="1"/>
      <c r="CA39" s="1"/>
    </row>
    <row r="40" spans="1:79" ht="33" customHeight="1">
      <c r="A40" s="401" t="s">
        <v>43</v>
      </c>
      <c r="B40" s="402"/>
      <c r="C40" s="402"/>
      <c r="D40" s="402"/>
      <c r="E40" s="403"/>
      <c r="F40" s="406" t="s">
        <v>95</v>
      </c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8"/>
      <c r="BT40" s="1"/>
      <c r="BU40" s="1"/>
      <c r="BV40" s="1"/>
      <c r="BW40" s="1"/>
      <c r="BX40" s="1"/>
      <c r="BY40" s="1"/>
      <c r="BZ40" s="1"/>
      <c r="CA40" s="1"/>
    </row>
    <row r="41" spans="1:79" ht="33" customHeight="1">
      <c r="A41" s="288" t="s">
        <v>44</v>
      </c>
      <c r="B41" s="402"/>
      <c r="C41" s="402"/>
      <c r="D41" s="402"/>
      <c r="E41" s="403"/>
      <c r="F41" s="406" t="s">
        <v>96</v>
      </c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  <c r="AF41" s="407"/>
      <c r="AG41" s="407"/>
      <c r="AH41" s="407"/>
      <c r="AI41" s="407"/>
      <c r="AJ41" s="407"/>
      <c r="AK41" s="407"/>
      <c r="AL41" s="407"/>
      <c r="AM41" s="407"/>
      <c r="AN41" s="407"/>
      <c r="AO41" s="408"/>
      <c r="BT41" s="1"/>
      <c r="BU41" s="1"/>
      <c r="BV41" s="1"/>
      <c r="BW41" s="1"/>
      <c r="BX41" s="1"/>
      <c r="BY41" s="1"/>
      <c r="BZ41" s="1"/>
      <c r="CA41" s="1"/>
    </row>
    <row r="42" spans="1:79" ht="33" customHeight="1">
      <c r="A42" s="401" t="s">
        <v>45</v>
      </c>
      <c r="B42" s="402"/>
      <c r="C42" s="402"/>
      <c r="D42" s="402"/>
      <c r="E42" s="402"/>
      <c r="F42" s="409" t="s">
        <v>97</v>
      </c>
      <c r="G42" s="410"/>
      <c r="H42" s="410"/>
      <c r="I42" s="410"/>
      <c r="J42" s="410"/>
      <c r="K42" s="16" t="str">
        <f>IF(F42="契約締結日", "", "年")</f>
        <v/>
      </c>
      <c r="L42" s="411"/>
      <c r="M42" s="411"/>
      <c r="N42" s="411"/>
      <c r="O42" s="16" t="str">
        <f>IF(F42="契約締結日", "", "月")</f>
        <v/>
      </c>
      <c r="P42" s="411"/>
      <c r="Q42" s="411"/>
      <c r="R42" s="411"/>
      <c r="S42" s="16" t="str">
        <f>IF(F42="契約締結日", "", "日")</f>
        <v/>
      </c>
      <c r="T42" s="16"/>
      <c r="U42" s="275" t="s">
        <v>46</v>
      </c>
      <c r="V42" s="275"/>
      <c r="W42" s="275"/>
      <c r="X42" s="410">
        <v>2028</v>
      </c>
      <c r="Y42" s="410"/>
      <c r="Z42" s="410"/>
      <c r="AA42" s="410"/>
      <c r="AB42" s="410"/>
      <c r="AC42" s="16" t="s">
        <v>47</v>
      </c>
      <c r="AD42" s="410">
        <v>3</v>
      </c>
      <c r="AE42" s="410"/>
      <c r="AF42" s="410"/>
      <c r="AG42" s="16" t="s">
        <v>48</v>
      </c>
      <c r="AH42" s="410">
        <v>31</v>
      </c>
      <c r="AI42" s="410"/>
      <c r="AJ42" s="410"/>
      <c r="AK42" s="16" t="s">
        <v>49</v>
      </c>
      <c r="AL42" s="275" t="s">
        <v>50</v>
      </c>
      <c r="AM42" s="275"/>
      <c r="AN42" s="275"/>
      <c r="AO42" s="276"/>
      <c r="BT42" s="1"/>
      <c r="BU42" s="1"/>
      <c r="BV42" s="1"/>
      <c r="BW42" s="1"/>
      <c r="BX42" s="1"/>
      <c r="BY42" s="1"/>
      <c r="BZ42" s="1"/>
      <c r="CA42" s="1"/>
    </row>
    <row r="43" spans="1:79" ht="33" customHeight="1">
      <c r="A43" s="401" t="s">
        <v>51</v>
      </c>
      <c r="B43" s="402"/>
      <c r="C43" s="402"/>
      <c r="D43" s="402"/>
      <c r="E43" s="403"/>
      <c r="F43" s="217" t="s">
        <v>52</v>
      </c>
      <c r="G43" s="218"/>
      <c r="H43" s="404">
        <v>10</v>
      </c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145" t="s">
        <v>53</v>
      </c>
      <c r="T43" s="146"/>
      <c r="U43" s="405" t="s">
        <v>54</v>
      </c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G43" s="405"/>
      <c r="AH43" s="405"/>
      <c r="AI43" s="405"/>
      <c r="AJ43" s="405"/>
      <c r="AK43" s="405"/>
      <c r="AL43" s="405"/>
      <c r="AM43" s="405"/>
      <c r="AN43" s="405"/>
      <c r="AO43" s="405"/>
      <c r="BT43" s="1"/>
      <c r="BU43" s="1"/>
      <c r="BV43" s="1"/>
      <c r="BW43" s="1"/>
      <c r="BX43" s="1"/>
      <c r="BY43" s="1"/>
      <c r="BZ43" s="1"/>
      <c r="CA43" s="1"/>
    </row>
    <row r="44" spans="1:79" ht="33" customHeight="1">
      <c r="A44" s="393" t="s">
        <v>55</v>
      </c>
      <c r="B44" s="394"/>
      <c r="C44" s="394"/>
      <c r="D44" s="394"/>
      <c r="E44" s="395"/>
      <c r="F44" s="396" t="s">
        <v>98</v>
      </c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BT44" s="1"/>
      <c r="BU44" s="1"/>
      <c r="BV44" s="1"/>
      <c r="BW44" s="1"/>
      <c r="BX44" s="1"/>
      <c r="BY44" s="1"/>
      <c r="BZ44" s="1"/>
      <c r="CA44" s="1"/>
    </row>
    <row r="45" spans="1:79" ht="33" customHeight="1">
      <c r="A45" s="288" t="s">
        <v>56</v>
      </c>
      <c r="B45" s="289"/>
      <c r="C45" s="289"/>
      <c r="D45" s="289"/>
      <c r="E45" s="290"/>
      <c r="F45" s="33" t="s">
        <v>57</v>
      </c>
      <c r="G45" s="397" t="s">
        <v>99</v>
      </c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281" t="s">
        <v>58</v>
      </c>
      <c r="AA45" s="399" t="s">
        <v>80</v>
      </c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BT45" s="1"/>
      <c r="BU45" s="1"/>
      <c r="BV45" s="1"/>
      <c r="BW45" s="1"/>
      <c r="BX45" s="1"/>
      <c r="BY45" s="1"/>
      <c r="BZ45" s="1"/>
      <c r="CA45" s="1"/>
    </row>
    <row r="46" spans="1:79" ht="33" customHeight="1">
      <c r="A46" s="294"/>
      <c r="B46" s="295"/>
      <c r="C46" s="295"/>
      <c r="D46" s="295"/>
      <c r="E46" s="296"/>
      <c r="F46" s="13" t="s">
        <v>42</v>
      </c>
      <c r="G46" s="400" t="s">
        <v>100</v>
      </c>
      <c r="H46" s="400"/>
      <c r="I46" s="400"/>
      <c r="J46" s="400"/>
      <c r="K46" s="400"/>
      <c r="L46" s="400"/>
      <c r="M46" s="400"/>
      <c r="N46" s="400"/>
      <c r="O46" s="400"/>
      <c r="P46" s="400"/>
      <c r="Q46" s="400"/>
      <c r="R46" s="400"/>
      <c r="S46" s="400"/>
      <c r="T46" s="400"/>
      <c r="U46" s="400"/>
      <c r="V46" s="400"/>
      <c r="W46" s="400"/>
      <c r="X46" s="400"/>
      <c r="Y46" s="400"/>
      <c r="Z46" s="398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BT46" s="1"/>
      <c r="BU46" s="1"/>
      <c r="BV46" s="1"/>
      <c r="BW46" s="1"/>
      <c r="BX46" s="1"/>
      <c r="BY46" s="1"/>
      <c r="BZ46" s="1"/>
      <c r="CA46" s="1"/>
    </row>
    <row r="47" spans="1:79" ht="14.45" customHeight="1">
      <c r="A47" s="288" t="s">
        <v>59</v>
      </c>
      <c r="B47" s="289"/>
      <c r="C47" s="289"/>
      <c r="D47" s="289"/>
      <c r="E47" s="290"/>
      <c r="F47" s="297" t="s">
        <v>60</v>
      </c>
      <c r="G47" s="382"/>
      <c r="H47" s="385" t="s">
        <v>88</v>
      </c>
      <c r="I47" s="386"/>
      <c r="J47" s="307" t="s">
        <v>61</v>
      </c>
      <c r="K47" s="307"/>
      <c r="L47" s="307"/>
      <c r="M47" s="307"/>
      <c r="N47" s="285"/>
      <c r="O47" s="286"/>
      <c r="P47" s="286"/>
      <c r="Q47" s="286"/>
      <c r="R47" s="286"/>
      <c r="S47" s="286"/>
      <c r="T47" s="286"/>
      <c r="U47" s="287"/>
      <c r="V47" s="147" t="s">
        <v>62</v>
      </c>
      <c r="W47" s="148"/>
      <c r="X47" s="148"/>
      <c r="Y47" s="148"/>
      <c r="Z47" s="148"/>
      <c r="AA47" s="389"/>
      <c r="AB47" s="376" t="s">
        <v>63</v>
      </c>
      <c r="AC47" s="376"/>
      <c r="AD47" s="376"/>
      <c r="AE47" s="376"/>
      <c r="AF47" s="376"/>
      <c r="AG47" s="377"/>
      <c r="AH47" s="378" t="s">
        <v>64</v>
      </c>
      <c r="AI47" s="378"/>
      <c r="AJ47" s="378"/>
      <c r="AK47" s="378"/>
      <c r="AL47" s="378"/>
      <c r="AM47" s="378"/>
      <c r="AN47" s="378"/>
      <c r="AO47" s="378"/>
      <c r="BT47" s="1"/>
      <c r="BU47" s="1"/>
      <c r="BV47" s="1"/>
      <c r="BW47" s="1"/>
      <c r="BX47" s="1"/>
      <c r="BY47" s="1"/>
      <c r="BZ47" s="1"/>
      <c r="CA47" s="1"/>
    </row>
    <row r="48" spans="1:79" ht="34.15" customHeight="1">
      <c r="A48" s="291"/>
      <c r="B48" s="292"/>
      <c r="C48" s="292"/>
      <c r="D48" s="292"/>
      <c r="E48" s="293"/>
      <c r="F48" s="299"/>
      <c r="G48" s="383"/>
      <c r="H48" s="387"/>
      <c r="I48" s="388"/>
      <c r="J48" s="145"/>
      <c r="K48" s="145"/>
      <c r="L48" s="145"/>
      <c r="M48" s="145"/>
      <c r="N48" s="163" t="s">
        <v>65</v>
      </c>
      <c r="O48" s="164"/>
      <c r="P48" s="164"/>
      <c r="Q48" s="164"/>
      <c r="R48" s="164"/>
      <c r="S48" s="164"/>
      <c r="T48" s="164"/>
      <c r="U48" s="165"/>
      <c r="V48" s="379">
        <f>AB51-V49</f>
        <v>2000000</v>
      </c>
      <c r="W48" s="380"/>
      <c r="X48" s="380"/>
      <c r="Y48" s="380"/>
      <c r="Z48" s="380"/>
      <c r="AA48" s="381"/>
      <c r="AB48" s="153">
        <f xml:space="preserve"> ROUND(V48/1.1,0)</f>
        <v>1818182</v>
      </c>
      <c r="AC48" s="154"/>
      <c r="AD48" s="154"/>
      <c r="AE48" s="154"/>
      <c r="AF48" s="154"/>
      <c r="AG48" s="155"/>
      <c r="AH48" s="153">
        <f xml:space="preserve"> V48 - AB48</f>
        <v>181818</v>
      </c>
      <c r="AI48" s="154"/>
      <c r="AJ48" s="154"/>
      <c r="AK48" s="154"/>
      <c r="AL48" s="154"/>
      <c r="AM48" s="154"/>
      <c r="AN48" s="154"/>
      <c r="AO48" s="155"/>
      <c r="BS48" s="1"/>
      <c r="BT48" s="1"/>
      <c r="BU48" s="1"/>
      <c r="BV48" s="1"/>
      <c r="BW48" s="1"/>
      <c r="BX48" s="1"/>
      <c r="BY48" s="1"/>
      <c r="BZ48" s="1"/>
      <c r="CA48" s="1"/>
    </row>
    <row r="49" spans="1:86" ht="34.15" customHeight="1">
      <c r="A49" s="291"/>
      <c r="B49" s="292"/>
      <c r="C49" s="292"/>
      <c r="D49" s="292"/>
      <c r="E49" s="293"/>
      <c r="F49" s="299"/>
      <c r="G49" s="383"/>
      <c r="H49" s="305" t="s">
        <v>27</v>
      </c>
      <c r="I49" s="306"/>
      <c r="J49" s="145" t="s">
        <v>66</v>
      </c>
      <c r="K49" s="145"/>
      <c r="L49" s="145"/>
      <c r="M49" s="145"/>
      <c r="N49" s="163" t="s">
        <v>67</v>
      </c>
      <c r="O49" s="164"/>
      <c r="P49" s="164"/>
      <c r="Q49" s="164"/>
      <c r="R49" s="164"/>
      <c r="S49" s="164"/>
      <c r="T49" s="164"/>
      <c r="U49" s="165"/>
      <c r="V49" s="390">
        <f>ROUNDDOWN(AB51*0.1,0)</f>
        <v>222222</v>
      </c>
      <c r="W49" s="391"/>
      <c r="X49" s="391"/>
      <c r="Y49" s="391"/>
      <c r="Z49" s="391"/>
      <c r="AA49" s="392"/>
      <c r="AB49" s="153">
        <f xml:space="preserve"> AB50 - AB48</f>
        <v>202020</v>
      </c>
      <c r="AC49" s="154"/>
      <c r="AD49" s="154"/>
      <c r="AE49" s="154"/>
      <c r="AF49" s="154"/>
      <c r="AG49" s="155"/>
      <c r="AH49" s="153">
        <f xml:space="preserve"> AH50 - AH48</f>
        <v>20202</v>
      </c>
      <c r="AI49" s="154"/>
      <c r="AJ49" s="154"/>
      <c r="AK49" s="154"/>
      <c r="AL49" s="154"/>
      <c r="AM49" s="154"/>
      <c r="AN49" s="154"/>
      <c r="AO49" s="155"/>
      <c r="BS49" s="1"/>
      <c r="BT49" s="1"/>
      <c r="BU49" s="1"/>
      <c r="BV49" s="1"/>
      <c r="BW49" s="1"/>
      <c r="BX49" s="1"/>
      <c r="BY49" s="1"/>
      <c r="BZ49" s="1"/>
      <c r="CA49" s="1"/>
    </row>
    <row r="50" spans="1:86" ht="25.15" customHeight="1">
      <c r="A50" s="291"/>
      <c r="B50" s="292"/>
      <c r="C50" s="292"/>
      <c r="D50" s="292"/>
      <c r="E50" s="293"/>
      <c r="F50" s="299"/>
      <c r="G50" s="383"/>
      <c r="H50" s="305"/>
      <c r="I50" s="306"/>
      <c r="J50" s="145"/>
      <c r="K50" s="145"/>
      <c r="L50" s="145"/>
      <c r="M50" s="145"/>
      <c r="N50" s="163" t="s">
        <v>68</v>
      </c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5"/>
      <c r="AB50" s="153">
        <f>AB51 - AH50</f>
        <v>2020202</v>
      </c>
      <c r="AC50" s="154"/>
      <c r="AD50" s="154"/>
      <c r="AE50" s="154"/>
      <c r="AF50" s="154"/>
      <c r="AG50" s="155"/>
      <c r="AH50" s="153">
        <f>ROUNDDOWN(AB51*0.1/1.1,0)</f>
        <v>202020</v>
      </c>
      <c r="AI50" s="154"/>
      <c r="AJ50" s="154"/>
      <c r="AK50" s="154"/>
      <c r="AL50" s="154"/>
      <c r="AM50" s="154"/>
      <c r="AN50" s="154"/>
      <c r="AO50" s="155"/>
      <c r="BS50" s="1"/>
      <c r="BT50" s="1"/>
      <c r="BU50" s="1"/>
      <c r="BV50" s="1"/>
      <c r="BW50" s="1"/>
      <c r="BX50" s="1"/>
      <c r="BY50" s="1"/>
      <c r="BZ50" s="1"/>
      <c r="CA50" s="1"/>
    </row>
    <row r="51" spans="1:86" ht="15.6" customHeight="1">
      <c r="A51" s="291"/>
      <c r="B51" s="292"/>
      <c r="C51" s="292"/>
      <c r="D51" s="292"/>
      <c r="E51" s="293"/>
      <c r="F51" s="299"/>
      <c r="G51" s="383"/>
      <c r="H51" s="305"/>
      <c r="I51" s="306"/>
      <c r="J51" s="145"/>
      <c r="K51" s="145"/>
      <c r="L51" s="145"/>
      <c r="M51" s="145"/>
      <c r="N51" s="166" t="s">
        <v>69</v>
      </c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8"/>
      <c r="AB51" s="372">
        <v>2222222</v>
      </c>
      <c r="AC51" s="373"/>
      <c r="AD51" s="373"/>
      <c r="AE51" s="373"/>
      <c r="AF51" s="373"/>
      <c r="AG51" s="373"/>
      <c r="AH51" s="373"/>
      <c r="AI51" s="373"/>
      <c r="AJ51" s="373"/>
      <c r="AK51" s="175" t="s">
        <v>70</v>
      </c>
      <c r="AL51" s="175"/>
      <c r="AM51" s="175"/>
      <c r="AN51" s="175"/>
      <c r="AO51" s="176"/>
      <c r="BS51" s="1"/>
      <c r="BT51" s="1"/>
      <c r="BU51" s="1"/>
      <c r="BV51" s="1"/>
      <c r="BW51" s="1"/>
      <c r="BX51" s="1"/>
      <c r="BY51" s="1"/>
      <c r="BZ51" s="1"/>
      <c r="CA51" s="1"/>
    </row>
    <row r="52" spans="1:86" ht="15.6" customHeight="1">
      <c r="A52" s="294"/>
      <c r="B52" s="295"/>
      <c r="C52" s="295"/>
      <c r="D52" s="295"/>
      <c r="E52" s="296"/>
      <c r="F52" s="301"/>
      <c r="G52" s="384"/>
      <c r="H52" s="160" t="s">
        <v>71</v>
      </c>
      <c r="I52" s="161"/>
      <c r="J52" s="161"/>
      <c r="K52" s="161"/>
      <c r="L52" s="161"/>
      <c r="M52" s="161"/>
      <c r="N52" s="169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1"/>
      <c r="AB52" s="374"/>
      <c r="AC52" s="375"/>
      <c r="AD52" s="375"/>
      <c r="AE52" s="375"/>
      <c r="AF52" s="375"/>
      <c r="AG52" s="375"/>
      <c r="AH52" s="375"/>
      <c r="AI52" s="375"/>
      <c r="AJ52" s="375"/>
      <c r="AK52" s="177"/>
      <c r="AL52" s="177"/>
      <c r="AM52" s="177"/>
      <c r="AN52" s="177"/>
      <c r="AO52" s="178"/>
      <c r="BS52" s="1"/>
      <c r="BT52" s="1"/>
      <c r="BU52" s="1"/>
      <c r="BV52" s="1"/>
      <c r="BW52" s="1"/>
      <c r="BX52" s="1"/>
      <c r="BY52" s="1"/>
      <c r="BZ52" s="1"/>
      <c r="CA52" s="1"/>
    </row>
    <row r="53" spans="1:86" customFormat="1" ht="15.75" customHeight="1">
      <c r="A53" s="5"/>
      <c r="B53" s="5"/>
      <c r="C53" s="5"/>
      <c r="D53" s="5"/>
      <c r="E53" s="5"/>
      <c r="F53" s="3"/>
      <c r="G53" s="3"/>
      <c r="H53" s="2"/>
      <c r="I53" s="3"/>
      <c r="J53" s="4"/>
      <c r="K53" s="4"/>
      <c r="L53" s="4"/>
      <c r="M53" s="4"/>
      <c r="N53" s="4"/>
      <c r="O53" s="4"/>
      <c r="P53" s="4"/>
      <c r="Q53" s="4"/>
      <c r="R53" s="367" t="s">
        <v>72</v>
      </c>
      <c r="S53" s="367"/>
      <c r="T53" s="367"/>
      <c r="U53" s="367"/>
      <c r="V53" s="367"/>
      <c r="W53" s="367"/>
      <c r="X53" s="367"/>
      <c r="Y53" s="367"/>
      <c r="Z53" s="367"/>
      <c r="AA53" s="367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14"/>
      <c r="CC53" s="1"/>
      <c r="CD53" s="1"/>
      <c r="CE53" s="1"/>
      <c r="CF53" s="1"/>
      <c r="CG53" s="1"/>
      <c r="CH53" s="1"/>
    </row>
    <row r="54" spans="1:86" ht="61.9" customHeight="1">
      <c r="A54" s="277" t="s">
        <v>73</v>
      </c>
      <c r="B54" s="278"/>
      <c r="C54" s="278"/>
      <c r="D54" s="278"/>
      <c r="E54" s="279"/>
      <c r="F54" s="369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370"/>
      <c r="AC54" s="370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370"/>
      <c r="AO54" s="371"/>
    </row>
    <row r="55" spans="1:86" ht="12.75" customHeight="1">
      <c r="A55" s="6"/>
      <c r="B55" s="6"/>
      <c r="C55" s="6"/>
      <c r="D55" s="6"/>
      <c r="E55" s="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</sheetData>
  <mergeCells count="129">
    <mergeCell ref="X14:Z16"/>
    <mergeCell ref="AA14:AO16"/>
    <mergeCell ref="F17:I17"/>
    <mergeCell ref="J17:P17"/>
    <mergeCell ref="R17:U17"/>
    <mergeCell ref="V17:AB17"/>
    <mergeCell ref="AD17:AF17"/>
    <mergeCell ref="AG17:AO17"/>
    <mergeCell ref="AE2:AO2"/>
    <mergeCell ref="A4:AO5"/>
    <mergeCell ref="A11:E11"/>
    <mergeCell ref="F11:W11"/>
    <mergeCell ref="A12:E18"/>
    <mergeCell ref="F12:I13"/>
    <mergeCell ref="J12:AO13"/>
    <mergeCell ref="F14:I16"/>
    <mergeCell ref="J14:L16"/>
    <mergeCell ref="M14:W16"/>
    <mergeCell ref="F18:I18"/>
    <mergeCell ref="K18:O18"/>
    <mergeCell ref="P18:AO18"/>
    <mergeCell ref="A19:E22"/>
    <mergeCell ref="F19:I19"/>
    <mergeCell ref="J19:W19"/>
    <mergeCell ref="X19:Z19"/>
    <mergeCell ref="AA19:AO19"/>
    <mergeCell ref="F20:I20"/>
    <mergeCell ref="J20:AO20"/>
    <mergeCell ref="B25:AJ25"/>
    <mergeCell ref="A26:E28"/>
    <mergeCell ref="F26:G27"/>
    <mergeCell ref="H26:AO26"/>
    <mergeCell ref="H27:AO27"/>
    <mergeCell ref="F28:G28"/>
    <mergeCell ref="W28:X28"/>
    <mergeCell ref="Z28:AN28"/>
    <mergeCell ref="F21:I21"/>
    <mergeCell ref="K21:O21"/>
    <mergeCell ref="P21:AO21"/>
    <mergeCell ref="F22:I22"/>
    <mergeCell ref="J22:W22"/>
    <mergeCell ref="X22:Z22"/>
    <mergeCell ref="AA22:AO22"/>
    <mergeCell ref="A29:E32"/>
    <mergeCell ref="F29:I30"/>
    <mergeCell ref="J29:M29"/>
    <mergeCell ref="N29:Z29"/>
    <mergeCell ref="AA29:AC29"/>
    <mergeCell ref="AD29:AO29"/>
    <mergeCell ref="J30:M30"/>
    <mergeCell ref="N30:Z30"/>
    <mergeCell ref="AA30:AC30"/>
    <mergeCell ref="AD30:AO30"/>
    <mergeCell ref="F31:I32"/>
    <mergeCell ref="J31:M31"/>
    <mergeCell ref="N31:Z31"/>
    <mergeCell ref="AA31:AC31"/>
    <mergeCell ref="AD31:AO31"/>
    <mergeCell ref="J32:M32"/>
    <mergeCell ref="N32:Z32"/>
    <mergeCell ref="AA32:AC32"/>
    <mergeCell ref="AD32:AO32"/>
    <mergeCell ref="J38:M38"/>
    <mergeCell ref="N38:Z38"/>
    <mergeCell ref="AA38:AC38"/>
    <mergeCell ref="AD38:AO38"/>
    <mergeCell ref="A40:E40"/>
    <mergeCell ref="F40:AO40"/>
    <mergeCell ref="F33:AO35"/>
    <mergeCell ref="A36:E38"/>
    <mergeCell ref="F36:I38"/>
    <mergeCell ref="J36:M36"/>
    <mergeCell ref="N36:Z36"/>
    <mergeCell ref="AA36:AC36"/>
    <mergeCell ref="AD36:AO36"/>
    <mergeCell ref="J37:M37"/>
    <mergeCell ref="O37:S37"/>
    <mergeCell ref="T37:AO37"/>
    <mergeCell ref="A41:E41"/>
    <mergeCell ref="F41:AO41"/>
    <mergeCell ref="A42:E42"/>
    <mergeCell ref="F42:J42"/>
    <mergeCell ref="L42:N42"/>
    <mergeCell ref="P42:R42"/>
    <mergeCell ref="U42:W42"/>
    <mergeCell ref="X42:AB42"/>
    <mergeCell ref="AD42:AF42"/>
    <mergeCell ref="AH42:AJ42"/>
    <mergeCell ref="A44:E44"/>
    <mergeCell ref="F44:AO44"/>
    <mergeCell ref="A45:E46"/>
    <mergeCell ref="G45:Y45"/>
    <mergeCell ref="Z45:Z46"/>
    <mergeCell ref="AA45:AO46"/>
    <mergeCell ref="G46:Y46"/>
    <mergeCell ref="AL42:AO42"/>
    <mergeCell ref="A43:E43"/>
    <mergeCell ref="F43:G43"/>
    <mergeCell ref="H43:R43"/>
    <mergeCell ref="S43:T43"/>
    <mergeCell ref="U43:AO43"/>
    <mergeCell ref="AB47:AG47"/>
    <mergeCell ref="AH47:AO47"/>
    <mergeCell ref="N48:U48"/>
    <mergeCell ref="V48:AA48"/>
    <mergeCell ref="AB48:AG48"/>
    <mergeCell ref="AH48:AO48"/>
    <mergeCell ref="A47:E52"/>
    <mergeCell ref="F47:G52"/>
    <mergeCell ref="H47:I48"/>
    <mergeCell ref="J47:M48"/>
    <mergeCell ref="N47:U47"/>
    <mergeCell ref="V47:AA47"/>
    <mergeCell ref="H49:I51"/>
    <mergeCell ref="J49:M51"/>
    <mergeCell ref="N49:U49"/>
    <mergeCell ref="V49:AA49"/>
    <mergeCell ref="H52:M52"/>
    <mergeCell ref="R53:AN53"/>
    <mergeCell ref="A54:E54"/>
    <mergeCell ref="F54:AO54"/>
    <mergeCell ref="AB49:AG49"/>
    <mergeCell ref="AH49:AO49"/>
    <mergeCell ref="N50:AA50"/>
    <mergeCell ref="AB50:AG50"/>
    <mergeCell ref="AH50:AO50"/>
    <mergeCell ref="N51:AA52"/>
    <mergeCell ref="AB51:AJ52"/>
    <mergeCell ref="AK51:AO52"/>
  </mergeCells>
  <phoneticPr fontId="4"/>
  <conditionalFormatting sqref="F11 J12 M14 AA14 J17 V17 AG17 K18 P18 AA19 J19:J20 K21 P21 J22 AA22 F40:F42 X42 AD42 AH42 H43 F44 AA45 G45:G46 V48">
    <cfRule type="expression" dxfId="10" priority="7">
      <formula>ISBLANK(F11)</formula>
    </cfRule>
  </conditionalFormatting>
  <conditionalFormatting sqref="F26:G27">
    <cfRule type="expression" dxfId="9" priority="10">
      <formula>AND(F26="□", F28="□")</formula>
    </cfRule>
  </conditionalFormatting>
  <conditionalFormatting sqref="F28:G28">
    <cfRule type="expression" dxfId="8" priority="9">
      <formula>AND(F26="□", F28="□")</formula>
    </cfRule>
  </conditionalFormatting>
  <conditionalFormatting sqref="H47:I51">
    <cfRule type="expression" dxfId="7" priority="5">
      <formula>AND($H$47="□", $H$49="□")</formula>
    </cfRule>
  </conditionalFormatting>
  <conditionalFormatting sqref="L42:N42">
    <cfRule type="expression" dxfId="6" priority="2">
      <formula>AND(L42="",F42&lt;&gt;"契約締結日")</formula>
    </cfRule>
  </conditionalFormatting>
  <conditionalFormatting sqref="N29:N32">
    <cfRule type="expression" dxfId="5" priority="3">
      <formula>AND($F$26="■", N29="")</formula>
    </cfRule>
  </conditionalFormatting>
  <conditionalFormatting sqref="P42:R42">
    <cfRule type="expression" dxfId="4" priority="1">
      <formula>AND(P42="",F42&lt;&gt;"契約締結日")</formula>
    </cfRule>
  </conditionalFormatting>
  <conditionalFormatting sqref="Z28 N36 AD36 O37 T37 N38 AD38">
    <cfRule type="expression" dxfId="3" priority="6">
      <formula>AND($F$28="■", N28="")</formula>
    </cfRule>
  </conditionalFormatting>
  <conditionalFormatting sqref="Z28">
    <cfRule type="expression" dxfId="2" priority="8">
      <formula>AND($F$29="■", Z28="")</formula>
    </cfRule>
  </conditionalFormatting>
  <conditionalFormatting sqref="AD29:AD32">
    <cfRule type="expression" dxfId="1" priority="4">
      <formula>AND($F$26="■", AD29="")</formula>
    </cfRule>
  </conditionalFormatting>
  <conditionalFormatting sqref="AE2">
    <cfRule type="expression" dxfId="0" priority="11">
      <formula>$AE$2="年　月　日"</formula>
    </cfRule>
  </conditionalFormatting>
  <dataValidations count="5">
    <dataValidation type="list" allowBlank="1" showInputMessage="1" showErrorMessage="1" sqref="G45:Y45" xr:uid="{EBC56A54-F909-4151-93B2-E04466307920}">
      <formula1>"東京都立大学,東京都立産業技術大学院大学,東京都立産業技術高等専門学校"</formula1>
    </dataValidation>
    <dataValidation type="custom" allowBlank="1" showInputMessage="1" showErrorMessage="1" errorTitle="入力エラー" error="「同上」は使用できません。すべての欄に正しい内容を入力してください。_x000a_" sqref="J36:AO38 F19:AO22 J29:AO32" xr:uid="{6CFC99B9-0848-4E3A-8371-19DC9744D21F}">
      <formula1>F19&lt;&gt;"同上"</formula1>
    </dataValidation>
    <dataValidation type="list" allowBlank="1" showInputMessage="1" showErrorMessage="1" sqref="F11:W11" xr:uid="{901D2902-F360-4049-9C2B-68AC557C24B8}">
      <formula1>"新規契約,変更契約（期間延長、研究費追加等）"</formula1>
    </dataValidation>
    <dataValidation type="list" allowBlank="1" showInputMessage="1" showErrorMessage="1" sqref="AG17:AO17" xr:uid="{1B37BBB9-78A5-4354-9817-9395617F6DD0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サービス業（他に分類されないもの）,S 公務（他に分類されるものを除く）,T 分類不能の産業"</formula1>
    </dataValidation>
    <dataValidation type="list" allowBlank="1" showInputMessage="1" showErrorMessage="1" sqref="F26 F28 H47 H49:H50" xr:uid="{F2873CD9-5061-4E0D-A19B-A8BAF2397467}">
      <formula1>"□,■"</formula1>
    </dataValidation>
  </dataValidations>
  <pageMargins left="0.62992125984251968" right="0.62992125984251968" top="0.47244094488188981" bottom="0.31496062992125984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B47B-6ECA-42A2-AAAC-C1C87196CA21}">
  <dimension ref="A1:D25"/>
  <sheetViews>
    <sheetView view="pageBreakPreview" zoomScaleNormal="100" zoomScaleSheetLayoutView="100" workbookViewId="0">
      <selection activeCell="B15" sqref="B15:C15"/>
    </sheetView>
  </sheetViews>
  <sheetFormatPr defaultColWidth="8.85546875" defaultRowHeight="12"/>
  <cols>
    <col min="1" max="1" width="20.85546875" style="34" customWidth="1"/>
    <col min="2" max="2" width="51.28515625" style="34" customWidth="1"/>
    <col min="3" max="3" width="34.140625" style="34" customWidth="1"/>
    <col min="4" max="4" width="1.140625" style="34" customWidth="1"/>
    <col min="5" max="16384" width="8.85546875" style="34"/>
  </cols>
  <sheetData>
    <row r="1" spans="1:4" ht="27" customHeight="1"/>
    <row r="2" spans="1:4" ht="24.75" customHeight="1">
      <c r="A2" s="485" t="s">
        <v>101</v>
      </c>
      <c r="B2" s="485"/>
      <c r="C2" s="485"/>
      <c r="D2" s="485"/>
    </row>
    <row r="3" spans="1:4" ht="16.5" customHeight="1">
      <c r="A3" s="486" t="str">
        <f>学術相談申込書!AD2</f>
        <v>年　月　日</v>
      </c>
      <c r="B3" s="486"/>
      <c r="C3" s="486"/>
      <c r="D3" s="486"/>
    </row>
    <row r="4" spans="1:4" ht="16.5" customHeight="1">
      <c r="A4" s="35"/>
      <c r="B4" s="35"/>
      <c r="C4" s="35"/>
      <c r="D4" s="35"/>
    </row>
    <row r="5" spans="1:4" ht="16.5" customHeight="1">
      <c r="A5" s="35"/>
      <c r="C5" s="36" t="str">
        <f>IF(学術相談申込書!$F$26="■",学術相談申込書!P18,"")</f>
        <v/>
      </c>
      <c r="D5" s="35"/>
    </row>
    <row r="6" spans="1:4" ht="16.5" customHeight="1">
      <c r="A6" s="35"/>
      <c r="C6" s="36" t="str">
        <f>IF(学術相談申込書!$F$26="■",学術相談申込書!J12,"")</f>
        <v/>
      </c>
      <c r="D6" s="35"/>
    </row>
    <row r="7" spans="1:4" ht="16.5" customHeight="1">
      <c r="A7" s="35"/>
      <c r="C7" s="36" t="str">
        <f>IF(学術相談申込書!$F$26="■",学術相談申込書!M14&amp;"　"&amp;学術相談申込書!AA14,"")</f>
        <v/>
      </c>
      <c r="D7" s="35"/>
    </row>
    <row r="8" spans="1:4" ht="18" customHeight="1">
      <c r="A8" s="487"/>
      <c r="B8" s="488"/>
      <c r="C8" s="488"/>
      <c r="D8" s="488"/>
    </row>
    <row r="9" spans="1:4" ht="41.65" customHeight="1">
      <c r="A9" s="484" t="s">
        <v>102</v>
      </c>
      <c r="B9" s="489"/>
      <c r="C9" s="489"/>
      <c r="D9" s="489"/>
    </row>
    <row r="10" spans="1:4" ht="16.5" customHeight="1">
      <c r="A10" s="490" t="s">
        <v>103</v>
      </c>
      <c r="B10" s="490"/>
      <c r="C10" s="490"/>
      <c r="D10" s="490"/>
    </row>
    <row r="11" spans="1:4" s="39" customFormat="1" ht="22.15" customHeight="1">
      <c r="A11" s="38" t="s">
        <v>104</v>
      </c>
      <c r="B11" s="484" t="str">
        <f>IF(学術相談申込書!$F$26="■",学術相談申込書!F40,"")</f>
        <v/>
      </c>
      <c r="C11" s="484"/>
      <c r="D11" s="38"/>
    </row>
    <row r="12" spans="1:4" s="39" customFormat="1" ht="22.15" customHeight="1">
      <c r="A12" s="38"/>
      <c r="B12" s="38"/>
      <c r="C12" s="38"/>
      <c r="D12" s="38"/>
    </row>
    <row r="13" spans="1:4" s="39" customFormat="1" ht="22.15" customHeight="1">
      <c r="A13" s="38" t="s">
        <v>105</v>
      </c>
      <c r="B13" s="38"/>
      <c r="C13" s="38"/>
      <c r="D13" s="38"/>
    </row>
    <row r="14" spans="1:4" ht="16.5" customHeight="1">
      <c r="A14" s="40" t="s">
        <v>106</v>
      </c>
      <c r="B14" s="40"/>
      <c r="C14" s="40"/>
      <c r="D14" s="40"/>
    </row>
    <row r="15" spans="1:4" ht="26.65" customHeight="1">
      <c r="A15" s="41" t="s">
        <v>107</v>
      </c>
      <c r="B15" s="483" t="str">
        <f>IF(学術相談申込書!$F$26="■",学術相談申込書!N29&amp;"・"&amp;学術相談申込書!AD29,"")</f>
        <v/>
      </c>
      <c r="C15" s="483"/>
    </row>
    <row r="16" spans="1:4" ht="28.15" customHeight="1">
      <c r="A16" s="41" t="s">
        <v>37</v>
      </c>
      <c r="B16" s="483" t="str">
        <f>IF(学術相談申込書!$F$26="■",学術相談申込書!N30,"")</f>
        <v/>
      </c>
      <c r="C16" s="483"/>
    </row>
    <row r="17" spans="1:4" ht="28.5" customHeight="1">
      <c r="A17" s="41" t="s">
        <v>108</v>
      </c>
      <c r="B17" s="483" t="str">
        <f>IF(学術相談申込書!$F$26="■",学術相談申込書!AD30,"")</f>
        <v/>
      </c>
      <c r="C17" s="483"/>
    </row>
    <row r="18" spans="1:4" ht="15" customHeight="1">
      <c r="A18" s="36"/>
      <c r="B18" s="37"/>
    </row>
    <row r="19" spans="1:4" ht="16.5" customHeight="1">
      <c r="A19" s="40" t="s">
        <v>109</v>
      </c>
      <c r="B19" s="40"/>
      <c r="C19" s="40"/>
      <c r="D19" s="40"/>
    </row>
    <row r="20" spans="1:4" ht="26.65" customHeight="1">
      <c r="A20" s="41" t="s">
        <v>107</v>
      </c>
      <c r="B20" s="483" t="str">
        <f>IF(学術相談申込書!$F$26="■",学術相談申込書!N31&amp;"・"&amp;学術相談申込書!AD31,"")</f>
        <v/>
      </c>
      <c r="C20" s="483"/>
    </row>
    <row r="21" spans="1:4" ht="28.15" customHeight="1">
      <c r="A21" s="41" t="s">
        <v>37</v>
      </c>
      <c r="B21" s="483" t="str">
        <f>IF(学術相談申込書!$F$26="■",学術相談申込書!N32,"")</f>
        <v/>
      </c>
      <c r="C21" s="483"/>
    </row>
    <row r="22" spans="1:4" ht="28.5" customHeight="1">
      <c r="A22" s="41" t="s">
        <v>108</v>
      </c>
      <c r="B22" s="483" t="str">
        <f>IF(学術相談申込書!$F$26="■",学術相談申込書!AD32,"")</f>
        <v/>
      </c>
      <c r="C22" s="483"/>
    </row>
    <row r="23" spans="1:4" ht="49.5" customHeight="1">
      <c r="A23" s="481" t="s">
        <v>110</v>
      </c>
      <c r="B23" s="481"/>
      <c r="C23" s="481"/>
      <c r="D23" s="42"/>
    </row>
    <row r="24" spans="1:4" ht="22.15" customHeight="1">
      <c r="A24" s="36"/>
      <c r="B24" s="43"/>
      <c r="C24" s="42"/>
      <c r="D24" s="42"/>
    </row>
    <row r="25" spans="1:4" ht="39.4" customHeight="1">
      <c r="A25" s="482" t="s">
        <v>111</v>
      </c>
      <c r="B25" s="482"/>
      <c r="C25" s="482"/>
      <c r="D25" s="42"/>
    </row>
  </sheetData>
  <sheetProtection sheet="1" objects="1" scenarios="1"/>
  <mergeCells count="14">
    <mergeCell ref="B11:C11"/>
    <mergeCell ref="A2:D2"/>
    <mergeCell ref="A3:D3"/>
    <mergeCell ref="A8:D8"/>
    <mergeCell ref="A9:D9"/>
    <mergeCell ref="A10:D10"/>
    <mergeCell ref="A23:C23"/>
    <mergeCell ref="A25:C25"/>
    <mergeCell ref="B15:C15"/>
    <mergeCell ref="B16:C16"/>
    <mergeCell ref="B17:C17"/>
    <mergeCell ref="B20:C20"/>
    <mergeCell ref="B21:C21"/>
    <mergeCell ref="B22:C22"/>
  </mergeCells>
  <phoneticPr fontId="4"/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7669-6DEC-48D6-8C8C-2E22BD0E1DE9}">
  <sheetPr>
    <tabColor theme="0"/>
    <pageSetUpPr fitToPage="1"/>
  </sheetPr>
  <dimension ref="A1:HV32"/>
  <sheetViews>
    <sheetView showZeros="0" zoomScaleNormal="100" workbookViewId="0">
      <pane xSplit="15" ySplit="4" topLeftCell="P5" activePane="bottomRight" state="frozen"/>
      <selection pane="bottomRight" activeCell="G6" sqref="G6"/>
      <selection pane="bottomLeft" activeCell="A5" sqref="A5"/>
      <selection pane="topRight" activeCell="P1" sqref="P1"/>
    </sheetView>
  </sheetViews>
  <sheetFormatPr defaultColWidth="9" defaultRowHeight="12" outlineLevelCol="2"/>
  <cols>
    <col min="1" max="1" width="4.42578125" style="65" customWidth="1"/>
    <col min="2" max="2" width="3.28515625" style="65" customWidth="1"/>
    <col min="3" max="3" width="4.42578125" style="121" customWidth="1"/>
    <col min="4" max="4" width="6.7109375" style="129" customWidth="1"/>
    <col min="5" max="5" width="7.140625" style="65" customWidth="1"/>
    <col min="6" max="7" width="6.7109375" style="65" customWidth="1"/>
    <col min="8" max="8" width="5.42578125" style="65" customWidth="1"/>
    <col min="9" max="9" width="9" style="121"/>
    <col min="10" max="10" width="13.140625" style="121" customWidth="1"/>
    <col min="11" max="13" width="9" style="121" customWidth="1"/>
    <col min="14" max="14" width="1" style="121" customWidth="1"/>
    <col min="15" max="15" width="11.140625" style="121" customWidth="1"/>
    <col min="16" max="16" width="9" style="121"/>
    <col min="17" max="17" width="17.7109375" style="76" customWidth="1"/>
    <col min="18" max="18" width="9" style="65" customWidth="1"/>
    <col min="19" max="19" width="23.42578125" style="121" customWidth="1"/>
    <col min="20" max="20" width="9" style="65" customWidth="1"/>
    <col min="21" max="21" width="9" style="121" customWidth="1"/>
    <col min="22" max="23" width="17.28515625" style="121" customWidth="1"/>
    <col min="24" max="24" width="17.28515625" style="76" customWidth="1"/>
    <col min="25" max="25" width="9" style="121" customWidth="1"/>
    <col min="26" max="26" width="20.140625" style="121" customWidth="1"/>
    <col min="27" max="27" width="9" style="121" customWidth="1"/>
    <col min="28" max="28" width="12.7109375" style="65" customWidth="1"/>
    <col min="29" max="31" width="9" style="121" customWidth="1"/>
    <col min="32" max="32" width="4.85546875" style="130" customWidth="1"/>
    <col min="33" max="33" width="10" style="121" customWidth="1"/>
    <col min="34" max="34" width="19.140625" style="129" customWidth="1"/>
    <col min="35" max="35" width="17.28515625" style="69" customWidth="1"/>
    <col min="36" max="41" width="17.28515625" style="121" customWidth="1"/>
    <col min="42" max="42" width="7" style="65" customWidth="1"/>
    <col min="43" max="43" width="8.7109375" style="65" customWidth="1"/>
    <col min="44" max="44" width="17.28515625" style="66" bestFit="1" customWidth="1"/>
    <col min="45" max="45" width="15.7109375" style="132" customWidth="1"/>
    <col min="46" max="46" width="17.28515625" style="133" bestFit="1" customWidth="1"/>
    <col min="47" max="47" width="13.42578125" style="132" bestFit="1" customWidth="1"/>
    <col min="48" max="49" width="9" style="121" customWidth="1"/>
    <col min="50" max="50" width="12.85546875" style="121" customWidth="1"/>
    <col min="51" max="51" width="9" style="121" customWidth="1"/>
    <col min="52" max="52" width="11.140625" style="121" customWidth="1"/>
    <col min="53" max="54" width="9" style="121" customWidth="1"/>
    <col min="55" max="55" width="9.28515625" style="121" customWidth="1"/>
    <col min="56" max="56" width="17.28515625" style="121" customWidth="1"/>
    <col min="57" max="57" width="9" style="121" customWidth="1" collapsed="1"/>
    <col min="58" max="59" width="9" style="121" customWidth="1"/>
    <col min="60" max="60" width="11.140625" style="121" customWidth="1"/>
    <col min="61" max="61" width="16.42578125" style="121" customWidth="1"/>
    <col min="62" max="62" width="7.42578125" style="121" customWidth="1"/>
    <col min="63" max="63" width="10.42578125" style="134" customWidth="1"/>
    <col min="64" max="68" width="9" style="121" customWidth="1"/>
    <col min="69" max="69" width="18.140625" style="121" customWidth="1"/>
    <col min="70" max="73" width="10.28515625" style="121" customWidth="1"/>
    <col min="74" max="77" width="9.28515625" style="121" customWidth="1"/>
    <col min="78" max="83" width="9.7109375" style="121" customWidth="1"/>
    <col min="84" max="90" width="9" style="121" customWidth="1" outlineLevel="2"/>
    <col min="91" max="92" width="17.28515625" style="121" customWidth="1" outlineLevel="2"/>
    <col min="93" max="97" width="9" style="121" customWidth="1" outlineLevel="2"/>
    <col min="98" max="101" width="10.28515625" style="121" customWidth="1" outlineLevel="1"/>
    <col min="102" max="105" width="9.28515625" style="121" customWidth="1" outlineLevel="1"/>
    <col min="106" max="111" width="9.7109375" style="121" customWidth="1" outlineLevel="1"/>
    <col min="112" max="118" width="9" style="121" customWidth="1" outlineLevel="2"/>
    <col min="119" max="120" width="17.28515625" style="121" customWidth="1" outlineLevel="2"/>
    <col min="121" max="125" width="9" style="121" customWidth="1" outlineLevel="2"/>
    <col min="126" max="129" width="10.28515625" style="121" customWidth="1" outlineLevel="1"/>
    <col min="130" max="133" width="9.28515625" style="121" customWidth="1" outlineLevel="1"/>
    <col min="134" max="139" width="9.7109375" style="121" customWidth="1" outlineLevel="1"/>
    <col min="140" max="146" width="9" style="121" customWidth="1" outlineLevel="2"/>
    <col min="147" max="148" width="17.28515625" style="121" customWidth="1" outlineLevel="2"/>
    <col min="149" max="153" width="9" style="121" customWidth="1" outlineLevel="2"/>
    <col min="154" max="157" width="10.28515625" style="121" customWidth="1" outlineLevel="1"/>
    <col min="158" max="161" width="9.28515625" style="121" customWidth="1" outlineLevel="1"/>
    <col min="162" max="167" width="9.7109375" style="121" customWidth="1" outlineLevel="1"/>
    <col min="168" max="174" width="9" style="121" customWidth="1" outlineLevel="2"/>
    <col min="175" max="176" width="17.28515625" style="121" customWidth="1" outlineLevel="2"/>
    <col min="177" max="181" width="9" style="121" customWidth="1" outlineLevel="2"/>
    <col min="182" max="185" width="10.28515625" style="121" customWidth="1" outlineLevel="1"/>
    <col min="186" max="189" width="9.28515625" style="121" customWidth="1" outlineLevel="1"/>
    <col min="190" max="195" width="9.7109375" style="121" customWidth="1" outlineLevel="1"/>
    <col min="196" max="198" width="9" style="121" customWidth="1"/>
    <col min="199" max="199" width="9" style="135" customWidth="1"/>
    <col min="200" max="200" width="14.85546875" style="135" customWidth="1"/>
    <col min="201" max="201" width="9" style="135" customWidth="1"/>
    <col min="202" max="202" width="13.85546875" style="135" customWidth="1"/>
    <col min="203" max="203" width="13.28515625" style="135" customWidth="1"/>
    <col min="204" max="204" width="11.5703125" style="135" customWidth="1"/>
    <col min="205" max="217" width="9" style="121" hidden="1" customWidth="1" outlineLevel="1"/>
    <col min="218" max="218" width="5.42578125" style="121" hidden="1" customWidth="1" outlineLevel="1"/>
    <col min="219" max="229" width="9" style="121" hidden="1" customWidth="1" outlineLevel="1"/>
    <col min="230" max="230" width="9" style="121" collapsed="1"/>
    <col min="231" max="16384" width="9" style="121"/>
  </cols>
  <sheetData>
    <row r="1" spans="1:229" s="54" customFormat="1" ht="11.85" customHeight="1">
      <c r="A1" s="52"/>
      <c r="B1" s="53"/>
      <c r="E1" s="53"/>
      <c r="H1" s="53"/>
      <c r="I1" s="55"/>
      <c r="J1" s="55"/>
      <c r="K1" s="56" t="s">
        <v>112</v>
      </c>
      <c r="N1" s="57"/>
      <c r="O1" s="57"/>
      <c r="P1" s="54" t="s">
        <v>113</v>
      </c>
      <c r="Q1" s="58"/>
      <c r="R1" s="59"/>
      <c r="S1" s="54" t="s">
        <v>114</v>
      </c>
      <c r="T1" s="53"/>
      <c r="X1" s="58"/>
      <c r="AB1" s="53"/>
      <c r="AF1" s="53"/>
      <c r="AH1" s="60"/>
      <c r="AI1" s="61"/>
      <c r="AP1" s="53"/>
      <c r="AQ1" s="53"/>
      <c r="AU1" s="62"/>
      <c r="BK1" s="63"/>
      <c r="GQ1" s="64"/>
      <c r="GR1" s="64"/>
      <c r="GS1" s="64"/>
      <c r="GT1" s="64"/>
      <c r="GU1" s="64"/>
      <c r="GV1" s="64"/>
    </row>
    <row r="2" spans="1:229" s="66" customFormat="1" ht="11.85" customHeight="1">
      <c r="A2" s="65"/>
      <c r="B2" s="65"/>
      <c r="E2" s="65"/>
      <c r="F2" s="65"/>
      <c r="G2" s="65"/>
      <c r="H2" s="65"/>
      <c r="Q2" s="67" t="s">
        <v>115</v>
      </c>
      <c r="R2" s="65"/>
      <c r="T2" s="65"/>
      <c r="X2" s="491" t="s">
        <v>115</v>
      </c>
      <c r="Y2" s="491"/>
      <c r="Z2" s="491"/>
      <c r="AA2" s="491"/>
      <c r="AB2" s="491"/>
      <c r="AC2" s="491"/>
      <c r="AF2" s="65"/>
      <c r="AH2" s="68" t="s">
        <v>116</v>
      </c>
      <c r="AI2" s="69"/>
      <c r="AJ2" s="491" t="s">
        <v>117</v>
      </c>
      <c r="AK2" s="491"/>
      <c r="AL2" s="70" t="s">
        <v>118</v>
      </c>
      <c r="AM2" s="492" t="s">
        <v>119</v>
      </c>
      <c r="AN2" s="492"/>
      <c r="AO2" s="492"/>
      <c r="AP2" s="492"/>
      <c r="AQ2" s="65"/>
      <c r="AS2" s="71" t="s">
        <v>120</v>
      </c>
      <c r="AT2" s="72"/>
      <c r="AU2" s="71"/>
      <c r="BK2" s="70"/>
      <c r="BR2" s="73"/>
      <c r="BS2" s="73"/>
      <c r="BT2" s="73"/>
      <c r="BU2" s="73"/>
      <c r="BV2" s="73"/>
      <c r="BW2" s="73"/>
      <c r="BX2" s="73"/>
      <c r="BY2" s="73"/>
      <c r="BZ2" s="74"/>
      <c r="CA2" s="74"/>
      <c r="CB2" s="74"/>
      <c r="CC2" s="74"/>
      <c r="CD2" s="74"/>
      <c r="CE2" s="74"/>
      <c r="CT2" s="73"/>
      <c r="CU2" s="73"/>
      <c r="CV2" s="73"/>
      <c r="CW2" s="73"/>
      <c r="CX2" s="73"/>
      <c r="CY2" s="73"/>
      <c r="CZ2" s="73"/>
      <c r="DA2" s="73"/>
      <c r="DB2" s="74"/>
      <c r="DC2" s="74"/>
      <c r="DD2" s="74"/>
      <c r="DE2" s="74"/>
      <c r="DF2" s="74"/>
      <c r="DG2" s="74"/>
      <c r="DV2" s="73"/>
      <c r="DW2" s="73"/>
      <c r="DX2" s="73"/>
      <c r="DY2" s="73"/>
      <c r="DZ2" s="73"/>
      <c r="EA2" s="73"/>
      <c r="EB2" s="73"/>
      <c r="EC2" s="73"/>
      <c r="ED2" s="74"/>
      <c r="EE2" s="74"/>
      <c r="EF2" s="74"/>
      <c r="EG2" s="74"/>
      <c r="EH2" s="74"/>
      <c r="EI2" s="74"/>
      <c r="EX2" s="73"/>
      <c r="EY2" s="73"/>
      <c r="EZ2" s="73"/>
      <c r="FA2" s="73"/>
      <c r="FB2" s="73"/>
      <c r="FC2" s="73"/>
      <c r="FD2" s="73"/>
      <c r="FE2" s="73"/>
      <c r="FF2" s="74"/>
      <c r="FG2" s="74"/>
      <c r="FH2" s="74"/>
      <c r="FI2" s="74"/>
      <c r="FJ2" s="74"/>
      <c r="FK2" s="74"/>
      <c r="FZ2" s="73"/>
      <c r="GA2" s="73"/>
      <c r="GB2" s="73"/>
      <c r="GC2" s="73"/>
      <c r="GD2" s="73"/>
      <c r="GE2" s="73"/>
      <c r="GF2" s="73"/>
      <c r="GG2" s="73"/>
      <c r="GH2" s="74"/>
      <c r="GI2" s="74"/>
      <c r="GJ2" s="74"/>
      <c r="GK2" s="74"/>
      <c r="GL2" s="74"/>
      <c r="GM2" s="74"/>
      <c r="GQ2" s="75"/>
      <c r="GR2" s="75"/>
      <c r="GS2" s="75"/>
      <c r="GT2" s="75"/>
      <c r="GU2" s="75"/>
      <c r="GV2" s="75"/>
    </row>
    <row r="3" spans="1:229" s="65" customFormat="1" ht="11.85" customHeight="1" thickBot="1">
      <c r="B3" s="65">
        <v>1</v>
      </c>
      <c r="C3" s="65">
        <v>2</v>
      </c>
      <c r="D3" s="65">
        <v>3</v>
      </c>
      <c r="E3" s="65">
        <v>4</v>
      </c>
      <c r="F3" s="65">
        <v>5</v>
      </c>
      <c r="G3" s="65">
        <v>6</v>
      </c>
      <c r="H3" s="44">
        <v>7</v>
      </c>
      <c r="I3" s="65">
        <v>8</v>
      </c>
      <c r="J3" s="65">
        <v>9</v>
      </c>
      <c r="K3" s="65">
        <v>10</v>
      </c>
      <c r="L3" s="65">
        <v>11</v>
      </c>
      <c r="M3" s="65">
        <v>12</v>
      </c>
      <c r="N3" s="65">
        <v>13</v>
      </c>
      <c r="O3" s="65">
        <v>14</v>
      </c>
      <c r="P3" s="65">
        <v>15</v>
      </c>
      <c r="Q3" s="76">
        <v>16</v>
      </c>
      <c r="R3" s="65">
        <v>17</v>
      </c>
      <c r="S3" s="65">
        <v>18</v>
      </c>
      <c r="T3" s="65">
        <v>19</v>
      </c>
      <c r="U3" s="65">
        <v>20</v>
      </c>
      <c r="V3" s="65">
        <v>21</v>
      </c>
      <c r="W3" s="65">
        <v>22</v>
      </c>
      <c r="X3" s="65">
        <v>23</v>
      </c>
      <c r="Y3" s="65">
        <v>24</v>
      </c>
      <c r="Z3" s="65">
        <v>25</v>
      </c>
      <c r="AA3" s="65">
        <v>26</v>
      </c>
      <c r="AB3" s="65">
        <v>27</v>
      </c>
      <c r="AC3" s="65">
        <v>28</v>
      </c>
      <c r="AD3" s="65">
        <v>29</v>
      </c>
      <c r="AE3" s="65">
        <v>30</v>
      </c>
      <c r="AF3" s="65">
        <v>31</v>
      </c>
      <c r="AG3" s="65">
        <v>32</v>
      </c>
      <c r="AH3" s="76">
        <v>33</v>
      </c>
      <c r="AI3" s="69">
        <v>34</v>
      </c>
      <c r="AJ3" s="65">
        <v>35</v>
      </c>
      <c r="AK3" s="65">
        <v>36</v>
      </c>
      <c r="AL3" s="65">
        <v>37</v>
      </c>
      <c r="AM3" s="65">
        <v>38</v>
      </c>
      <c r="AN3" s="65">
        <v>39</v>
      </c>
      <c r="AO3" s="65">
        <v>40</v>
      </c>
      <c r="AP3" s="65">
        <v>41</v>
      </c>
      <c r="AQ3" s="65">
        <v>42</v>
      </c>
      <c r="AR3" s="65">
        <v>43</v>
      </c>
      <c r="AS3" s="65">
        <v>44</v>
      </c>
      <c r="AT3" s="65">
        <v>45</v>
      </c>
      <c r="AU3" s="65">
        <v>46</v>
      </c>
      <c r="AV3" s="65">
        <v>47</v>
      </c>
      <c r="AW3" s="65">
        <v>48</v>
      </c>
      <c r="AX3" s="65">
        <v>49</v>
      </c>
      <c r="AY3" s="65">
        <v>50</v>
      </c>
      <c r="AZ3" s="65">
        <v>51</v>
      </c>
      <c r="BA3" s="65">
        <v>52</v>
      </c>
      <c r="BB3" s="65">
        <v>53</v>
      </c>
      <c r="BC3" s="65">
        <v>54</v>
      </c>
      <c r="BD3" s="65">
        <v>55</v>
      </c>
      <c r="BE3" s="65">
        <v>56</v>
      </c>
      <c r="BF3" s="65">
        <v>57</v>
      </c>
      <c r="BG3" s="65">
        <v>58</v>
      </c>
      <c r="BH3" s="65">
        <v>59</v>
      </c>
      <c r="BI3" s="65">
        <v>60</v>
      </c>
      <c r="BJ3" s="65">
        <v>61</v>
      </c>
      <c r="BK3" s="65">
        <v>62</v>
      </c>
      <c r="BL3" s="65">
        <v>63</v>
      </c>
      <c r="BM3" s="65">
        <v>64</v>
      </c>
      <c r="BN3" s="65">
        <v>65</v>
      </c>
      <c r="BO3" s="65">
        <v>66</v>
      </c>
      <c r="BP3" s="65">
        <v>67</v>
      </c>
      <c r="BQ3" s="65">
        <v>68</v>
      </c>
      <c r="BR3" s="77">
        <v>69</v>
      </c>
      <c r="BS3" s="77">
        <v>70</v>
      </c>
      <c r="BT3" s="77">
        <v>71</v>
      </c>
      <c r="BU3" s="77">
        <v>72</v>
      </c>
      <c r="BV3" s="77">
        <v>73</v>
      </c>
      <c r="BW3" s="77">
        <v>74</v>
      </c>
      <c r="BX3" s="77">
        <v>75</v>
      </c>
      <c r="BY3" s="77">
        <v>76</v>
      </c>
      <c r="BZ3" s="78">
        <v>77</v>
      </c>
      <c r="CA3" s="78">
        <v>78</v>
      </c>
      <c r="CB3" s="78">
        <v>79</v>
      </c>
      <c r="CC3" s="78">
        <v>80</v>
      </c>
      <c r="CD3" s="78">
        <v>81</v>
      </c>
      <c r="CE3" s="78">
        <v>82</v>
      </c>
      <c r="CF3" s="65">
        <v>69</v>
      </c>
      <c r="CG3" s="65">
        <v>70</v>
      </c>
      <c r="CH3" s="65">
        <v>71</v>
      </c>
      <c r="CI3" s="65">
        <v>72</v>
      </c>
      <c r="CJ3" s="65">
        <v>73</v>
      </c>
      <c r="CK3" s="65">
        <v>74</v>
      </c>
      <c r="CL3" s="65">
        <v>75</v>
      </c>
      <c r="CM3" s="65">
        <v>76</v>
      </c>
      <c r="CN3" s="65">
        <v>77</v>
      </c>
      <c r="CO3" s="65">
        <v>78</v>
      </c>
      <c r="CP3" s="65">
        <v>79</v>
      </c>
      <c r="CQ3" s="65">
        <v>80</v>
      </c>
      <c r="CR3" s="65">
        <v>81</v>
      </c>
      <c r="CS3" s="65">
        <v>82</v>
      </c>
      <c r="CT3" s="77">
        <v>69</v>
      </c>
      <c r="CU3" s="77">
        <v>70</v>
      </c>
      <c r="CV3" s="77">
        <v>71</v>
      </c>
      <c r="CW3" s="77">
        <v>72</v>
      </c>
      <c r="CX3" s="77">
        <v>73</v>
      </c>
      <c r="CY3" s="77">
        <v>74</v>
      </c>
      <c r="CZ3" s="77">
        <v>75</v>
      </c>
      <c r="DA3" s="77">
        <v>76</v>
      </c>
      <c r="DB3" s="78">
        <v>77</v>
      </c>
      <c r="DC3" s="78">
        <v>78</v>
      </c>
      <c r="DD3" s="78">
        <v>79</v>
      </c>
      <c r="DE3" s="78">
        <v>80</v>
      </c>
      <c r="DF3" s="78">
        <v>81</v>
      </c>
      <c r="DG3" s="78">
        <v>82</v>
      </c>
      <c r="DH3" s="65">
        <v>83</v>
      </c>
      <c r="DI3" s="65">
        <v>84</v>
      </c>
      <c r="DJ3" s="65">
        <v>85</v>
      </c>
      <c r="DK3" s="65">
        <v>86</v>
      </c>
      <c r="DL3" s="65">
        <v>87</v>
      </c>
      <c r="DM3" s="65">
        <v>88</v>
      </c>
      <c r="DN3" s="65">
        <v>89</v>
      </c>
      <c r="DO3" s="65">
        <v>90</v>
      </c>
      <c r="DP3" s="65">
        <v>91</v>
      </c>
      <c r="DQ3" s="65">
        <v>92</v>
      </c>
      <c r="DR3" s="65">
        <v>93</v>
      </c>
      <c r="DS3" s="65">
        <v>94</v>
      </c>
      <c r="DT3" s="65">
        <v>95</v>
      </c>
      <c r="DU3" s="65">
        <v>96</v>
      </c>
      <c r="DV3" s="77">
        <v>69</v>
      </c>
      <c r="DW3" s="77">
        <v>70</v>
      </c>
      <c r="DX3" s="77">
        <v>71</v>
      </c>
      <c r="DY3" s="77">
        <v>72</v>
      </c>
      <c r="DZ3" s="77">
        <v>73</v>
      </c>
      <c r="EA3" s="77">
        <v>74</v>
      </c>
      <c r="EB3" s="77">
        <v>75</v>
      </c>
      <c r="EC3" s="77">
        <v>76</v>
      </c>
      <c r="ED3" s="78">
        <v>77</v>
      </c>
      <c r="EE3" s="78">
        <v>78</v>
      </c>
      <c r="EF3" s="78">
        <v>79</v>
      </c>
      <c r="EG3" s="78">
        <v>80</v>
      </c>
      <c r="EH3" s="78">
        <v>81</v>
      </c>
      <c r="EI3" s="78">
        <v>82</v>
      </c>
      <c r="EJ3" s="65">
        <v>97</v>
      </c>
      <c r="EK3" s="65">
        <v>98</v>
      </c>
      <c r="EL3" s="65">
        <v>99</v>
      </c>
      <c r="EM3" s="65">
        <v>100</v>
      </c>
      <c r="EN3" s="65">
        <v>101</v>
      </c>
      <c r="EO3" s="65">
        <v>102</v>
      </c>
      <c r="EP3" s="65">
        <v>103</v>
      </c>
      <c r="EQ3" s="65">
        <v>104</v>
      </c>
      <c r="ER3" s="65">
        <v>105</v>
      </c>
      <c r="ES3" s="65">
        <v>106</v>
      </c>
      <c r="ET3" s="65">
        <v>107</v>
      </c>
      <c r="EU3" s="65">
        <v>108</v>
      </c>
      <c r="EV3" s="65">
        <v>109</v>
      </c>
      <c r="EW3" s="65">
        <v>110</v>
      </c>
      <c r="EX3" s="77">
        <v>69</v>
      </c>
      <c r="EY3" s="77">
        <v>70</v>
      </c>
      <c r="EZ3" s="77">
        <v>71</v>
      </c>
      <c r="FA3" s="77">
        <v>72</v>
      </c>
      <c r="FB3" s="77">
        <v>73</v>
      </c>
      <c r="FC3" s="77">
        <v>74</v>
      </c>
      <c r="FD3" s="77">
        <v>75</v>
      </c>
      <c r="FE3" s="77">
        <v>76</v>
      </c>
      <c r="FF3" s="78">
        <v>77</v>
      </c>
      <c r="FG3" s="78">
        <v>78</v>
      </c>
      <c r="FH3" s="78">
        <v>79</v>
      </c>
      <c r="FI3" s="78">
        <v>80</v>
      </c>
      <c r="FJ3" s="78">
        <v>81</v>
      </c>
      <c r="FK3" s="78">
        <v>82</v>
      </c>
      <c r="FL3" s="65">
        <v>111</v>
      </c>
      <c r="FM3" s="65">
        <v>112</v>
      </c>
      <c r="FN3" s="65">
        <v>113</v>
      </c>
      <c r="FO3" s="65">
        <v>114</v>
      </c>
      <c r="FP3" s="65">
        <v>115</v>
      </c>
      <c r="FQ3" s="65">
        <v>116</v>
      </c>
      <c r="FR3" s="65">
        <v>117</v>
      </c>
      <c r="FS3" s="65">
        <v>118</v>
      </c>
      <c r="FT3" s="65">
        <v>119</v>
      </c>
      <c r="FU3" s="65">
        <v>120</v>
      </c>
      <c r="FV3" s="65">
        <v>121</v>
      </c>
      <c r="FW3" s="65">
        <v>122</v>
      </c>
      <c r="FX3" s="65">
        <v>123</v>
      </c>
      <c r="FY3" s="65">
        <v>124</v>
      </c>
      <c r="FZ3" s="77">
        <v>69</v>
      </c>
      <c r="GA3" s="77">
        <v>70</v>
      </c>
      <c r="GB3" s="77">
        <v>71</v>
      </c>
      <c r="GC3" s="77">
        <v>72</v>
      </c>
      <c r="GD3" s="77">
        <v>73</v>
      </c>
      <c r="GE3" s="77">
        <v>74</v>
      </c>
      <c r="GF3" s="77">
        <v>75</v>
      </c>
      <c r="GG3" s="77">
        <v>76</v>
      </c>
      <c r="GH3" s="78">
        <v>77</v>
      </c>
      <c r="GI3" s="78">
        <v>78</v>
      </c>
      <c r="GJ3" s="78">
        <v>79</v>
      </c>
      <c r="GK3" s="78">
        <v>80</v>
      </c>
      <c r="GL3" s="78">
        <v>81</v>
      </c>
      <c r="GM3" s="78">
        <v>82</v>
      </c>
      <c r="GN3" s="65">
        <v>125</v>
      </c>
      <c r="GO3" s="65">
        <v>126</v>
      </c>
      <c r="GP3" s="65">
        <v>127</v>
      </c>
      <c r="GQ3" s="79">
        <v>128</v>
      </c>
      <c r="GR3" s="79">
        <v>129</v>
      </c>
      <c r="GS3" s="79">
        <v>130</v>
      </c>
      <c r="GT3" s="79">
        <v>131</v>
      </c>
      <c r="GU3" s="79">
        <v>132</v>
      </c>
      <c r="GV3" s="79">
        <v>133</v>
      </c>
      <c r="GW3" s="65">
        <v>134</v>
      </c>
      <c r="GX3" s="65">
        <v>135</v>
      </c>
      <c r="GY3" s="65">
        <v>136</v>
      </c>
      <c r="GZ3" s="65">
        <v>137</v>
      </c>
      <c r="HA3" s="65">
        <v>138</v>
      </c>
      <c r="HB3" s="65">
        <v>139</v>
      </c>
      <c r="HC3" s="65">
        <v>140</v>
      </c>
      <c r="HD3" s="65">
        <v>141</v>
      </c>
      <c r="HE3" s="65">
        <v>142</v>
      </c>
      <c r="HF3" s="65">
        <v>143</v>
      </c>
      <c r="HG3" s="65">
        <v>144</v>
      </c>
      <c r="HH3" s="65">
        <v>145</v>
      </c>
      <c r="HI3" s="65">
        <v>146</v>
      </c>
      <c r="HJ3" s="65">
        <v>147</v>
      </c>
      <c r="HK3" s="65">
        <v>148</v>
      </c>
      <c r="HL3" s="65">
        <v>149</v>
      </c>
      <c r="HM3" s="65">
        <v>150</v>
      </c>
      <c r="HN3" s="65">
        <v>151</v>
      </c>
      <c r="HO3" s="65">
        <v>152</v>
      </c>
      <c r="HP3" s="65">
        <v>153</v>
      </c>
      <c r="HQ3" s="65">
        <v>154</v>
      </c>
      <c r="HR3" s="65">
        <v>155</v>
      </c>
      <c r="HS3" s="65">
        <v>156</v>
      </c>
      <c r="HT3" s="65">
        <v>157</v>
      </c>
      <c r="HU3" s="65">
        <v>158</v>
      </c>
    </row>
    <row r="4" spans="1:229" s="65" customFormat="1" ht="35.1" customHeight="1" thickBot="1">
      <c r="A4" s="80" t="s">
        <v>121</v>
      </c>
      <c r="B4" s="81" t="s">
        <v>122</v>
      </c>
      <c r="C4" s="82" t="s">
        <v>123</v>
      </c>
      <c r="D4" s="82" t="s">
        <v>124</v>
      </c>
      <c r="E4" s="82" t="s">
        <v>125</v>
      </c>
      <c r="F4" s="82" t="s">
        <v>126</v>
      </c>
      <c r="G4" s="82" t="s">
        <v>127</v>
      </c>
      <c r="H4" s="45" t="s">
        <v>128</v>
      </c>
      <c r="I4" s="83" t="s">
        <v>129</v>
      </c>
      <c r="J4" s="84" t="s">
        <v>130</v>
      </c>
      <c r="K4" s="84" t="s">
        <v>131</v>
      </c>
      <c r="L4" s="84" t="s">
        <v>132</v>
      </c>
      <c r="M4" s="84" t="s">
        <v>133</v>
      </c>
      <c r="N4" s="84" t="s">
        <v>134</v>
      </c>
      <c r="O4" s="85" t="s">
        <v>135</v>
      </c>
      <c r="P4" s="86" t="s">
        <v>136</v>
      </c>
      <c r="Q4" s="87" t="s">
        <v>137</v>
      </c>
      <c r="R4" s="88" t="s">
        <v>138</v>
      </c>
      <c r="S4" s="89" t="s">
        <v>139</v>
      </c>
      <c r="T4" s="89" t="s">
        <v>140</v>
      </c>
      <c r="U4" s="89" t="s">
        <v>141</v>
      </c>
      <c r="V4" s="89" t="s">
        <v>142</v>
      </c>
      <c r="W4" s="89" t="s">
        <v>143</v>
      </c>
      <c r="X4" s="87" t="s">
        <v>144</v>
      </c>
      <c r="Y4" s="90" t="s">
        <v>145</v>
      </c>
      <c r="Z4" s="90" t="s">
        <v>146</v>
      </c>
      <c r="AA4" s="91" t="s">
        <v>147</v>
      </c>
      <c r="AB4" s="90" t="s">
        <v>148</v>
      </c>
      <c r="AC4" s="90" t="s">
        <v>149</v>
      </c>
      <c r="AD4" s="92" t="s">
        <v>150</v>
      </c>
      <c r="AE4" s="89" t="s">
        <v>151</v>
      </c>
      <c r="AF4" s="89" t="s">
        <v>152</v>
      </c>
      <c r="AG4" s="89" t="s">
        <v>153</v>
      </c>
      <c r="AH4" s="93" t="s">
        <v>154</v>
      </c>
      <c r="AI4" s="89" t="s">
        <v>155</v>
      </c>
      <c r="AJ4" s="89" t="s">
        <v>156</v>
      </c>
      <c r="AK4" s="89" t="s">
        <v>157</v>
      </c>
      <c r="AL4" s="90" t="s">
        <v>158</v>
      </c>
      <c r="AM4" s="90" t="s">
        <v>159</v>
      </c>
      <c r="AN4" s="90" t="s">
        <v>160</v>
      </c>
      <c r="AO4" s="90" t="s">
        <v>161</v>
      </c>
      <c r="AP4" s="94" t="s">
        <v>162</v>
      </c>
      <c r="AQ4" s="89" t="s">
        <v>163</v>
      </c>
      <c r="AR4" s="95" t="s">
        <v>164</v>
      </c>
      <c r="AS4" s="96" t="s">
        <v>165</v>
      </c>
      <c r="AT4" s="97" t="s">
        <v>166</v>
      </c>
      <c r="AU4" s="98" t="s">
        <v>167</v>
      </c>
      <c r="AV4" s="99" t="s">
        <v>168</v>
      </c>
      <c r="AW4" s="99" t="s">
        <v>169</v>
      </c>
      <c r="AX4" s="98" t="s">
        <v>170</v>
      </c>
      <c r="AY4" s="99" t="s">
        <v>171</v>
      </c>
      <c r="AZ4" s="99" t="s">
        <v>172</v>
      </c>
      <c r="BA4" s="99" t="s">
        <v>173</v>
      </c>
      <c r="BB4" s="99" t="s">
        <v>174</v>
      </c>
      <c r="BC4" s="99" t="s">
        <v>175</v>
      </c>
      <c r="BD4" s="89" t="s">
        <v>176</v>
      </c>
      <c r="BE4" s="89" t="s">
        <v>177</v>
      </c>
      <c r="BF4" s="89" t="s">
        <v>178</v>
      </c>
      <c r="BG4" s="89" t="s">
        <v>179</v>
      </c>
      <c r="BH4" s="89" t="s">
        <v>180</v>
      </c>
      <c r="BI4" s="89" t="s">
        <v>181</v>
      </c>
      <c r="BJ4" s="100" t="s">
        <v>182</v>
      </c>
      <c r="BK4" s="99" t="s">
        <v>183</v>
      </c>
      <c r="BL4" s="99" t="s">
        <v>184</v>
      </c>
      <c r="BM4" s="99" t="s">
        <v>185</v>
      </c>
      <c r="BN4" s="99" t="s">
        <v>186</v>
      </c>
      <c r="BO4" s="99" t="s">
        <v>187</v>
      </c>
      <c r="BP4" s="99" t="s">
        <v>188</v>
      </c>
      <c r="BQ4" s="99" t="s">
        <v>189</v>
      </c>
      <c r="BR4" s="101" t="s">
        <v>190</v>
      </c>
      <c r="BS4" s="101" t="s">
        <v>191</v>
      </c>
      <c r="BT4" s="101" t="s">
        <v>192</v>
      </c>
      <c r="BU4" s="101" t="s">
        <v>193</v>
      </c>
      <c r="BV4" s="101" t="s">
        <v>194</v>
      </c>
      <c r="BW4" s="101" t="s">
        <v>195</v>
      </c>
      <c r="BX4" s="101" t="s">
        <v>196</v>
      </c>
      <c r="BY4" s="101" t="s">
        <v>197</v>
      </c>
      <c r="BZ4" s="101" t="s">
        <v>198</v>
      </c>
      <c r="CA4" s="101" t="s">
        <v>199</v>
      </c>
      <c r="CB4" s="101" t="s">
        <v>200</v>
      </c>
      <c r="CC4" s="101" t="s">
        <v>201</v>
      </c>
      <c r="CD4" s="101" t="s">
        <v>202</v>
      </c>
      <c r="CE4" s="101" t="s">
        <v>203</v>
      </c>
      <c r="CF4" s="99" t="s">
        <v>204</v>
      </c>
      <c r="CG4" s="99" t="s">
        <v>205</v>
      </c>
      <c r="CH4" s="99" t="s">
        <v>206</v>
      </c>
      <c r="CI4" s="99" t="s">
        <v>207</v>
      </c>
      <c r="CJ4" s="99" t="s">
        <v>208</v>
      </c>
      <c r="CK4" s="99" t="s">
        <v>209</v>
      </c>
      <c r="CL4" s="99" t="s">
        <v>210</v>
      </c>
      <c r="CM4" s="99" t="s">
        <v>211</v>
      </c>
      <c r="CN4" s="99" t="s">
        <v>212</v>
      </c>
      <c r="CO4" s="99" t="s">
        <v>213</v>
      </c>
      <c r="CP4" s="99" t="s">
        <v>214</v>
      </c>
      <c r="CQ4" s="99" t="s">
        <v>215</v>
      </c>
      <c r="CR4" s="99" t="s">
        <v>216</v>
      </c>
      <c r="CS4" s="99" t="s">
        <v>217</v>
      </c>
      <c r="CT4" s="101" t="s">
        <v>218</v>
      </c>
      <c r="CU4" s="101" t="s">
        <v>219</v>
      </c>
      <c r="CV4" s="101" t="s">
        <v>220</v>
      </c>
      <c r="CW4" s="101" t="s">
        <v>221</v>
      </c>
      <c r="CX4" s="101" t="s">
        <v>222</v>
      </c>
      <c r="CY4" s="101" t="s">
        <v>223</v>
      </c>
      <c r="CZ4" s="101" t="s">
        <v>224</v>
      </c>
      <c r="DA4" s="101" t="s">
        <v>225</v>
      </c>
      <c r="DB4" s="101" t="s">
        <v>226</v>
      </c>
      <c r="DC4" s="101" t="s">
        <v>227</v>
      </c>
      <c r="DD4" s="101" t="s">
        <v>228</v>
      </c>
      <c r="DE4" s="101" t="s">
        <v>229</v>
      </c>
      <c r="DF4" s="101" t="s">
        <v>230</v>
      </c>
      <c r="DG4" s="101" t="s">
        <v>231</v>
      </c>
      <c r="DH4" s="99" t="s">
        <v>232</v>
      </c>
      <c r="DI4" s="99" t="s">
        <v>233</v>
      </c>
      <c r="DJ4" s="99" t="s">
        <v>234</v>
      </c>
      <c r="DK4" s="99" t="s">
        <v>235</v>
      </c>
      <c r="DL4" s="99" t="s">
        <v>236</v>
      </c>
      <c r="DM4" s="99" t="s">
        <v>237</v>
      </c>
      <c r="DN4" s="99" t="s">
        <v>238</v>
      </c>
      <c r="DO4" s="99" t="s">
        <v>239</v>
      </c>
      <c r="DP4" s="99" t="s">
        <v>240</v>
      </c>
      <c r="DQ4" s="99" t="s">
        <v>241</v>
      </c>
      <c r="DR4" s="99" t="s">
        <v>242</v>
      </c>
      <c r="DS4" s="99" t="s">
        <v>243</v>
      </c>
      <c r="DT4" s="99" t="s">
        <v>244</v>
      </c>
      <c r="DU4" s="99" t="s">
        <v>245</v>
      </c>
      <c r="DV4" s="101" t="s">
        <v>190</v>
      </c>
      <c r="DW4" s="101" t="s">
        <v>191</v>
      </c>
      <c r="DX4" s="101" t="s">
        <v>192</v>
      </c>
      <c r="DY4" s="101" t="s">
        <v>193</v>
      </c>
      <c r="DZ4" s="101" t="s">
        <v>194</v>
      </c>
      <c r="EA4" s="101" t="s">
        <v>195</v>
      </c>
      <c r="EB4" s="101" t="s">
        <v>196</v>
      </c>
      <c r="EC4" s="101" t="s">
        <v>197</v>
      </c>
      <c r="ED4" s="101" t="s">
        <v>198</v>
      </c>
      <c r="EE4" s="101" t="s">
        <v>199</v>
      </c>
      <c r="EF4" s="101" t="s">
        <v>200</v>
      </c>
      <c r="EG4" s="101" t="s">
        <v>201</v>
      </c>
      <c r="EH4" s="101" t="s">
        <v>202</v>
      </c>
      <c r="EI4" s="101" t="s">
        <v>203</v>
      </c>
      <c r="EJ4" s="99" t="s">
        <v>246</v>
      </c>
      <c r="EK4" s="99" t="s">
        <v>247</v>
      </c>
      <c r="EL4" s="99" t="s">
        <v>248</v>
      </c>
      <c r="EM4" s="99" t="s">
        <v>249</v>
      </c>
      <c r="EN4" s="99" t="s">
        <v>250</v>
      </c>
      <c r="EO4" s="99" t="s">
        <v>251</v>
      </c>
      <c r="EP4" s="99" t="s">
        <v>252</v>
      </c>
      <c r="EQ4" s="99" t="s">
        <v>253</v>
      </c>
      <c r="ER4" s="99" t="s">
        <v>254</v>
      </c>
      <c r="ES4" s="99" t="s">
        <v>255</v>
      </c>
      <c r="ET4" s="99" t="s">
        <v>256</v>
      </c>
      <c r="EU4" s="99" t="s">
        <v>257</v>
      </c>
      <c r="EV4" s="99" t="s">
        <v>258</v>
      </c>
      <c r="EW4" s="99" t="s">
        <v>259</v>
      </c>
      <c r="EX4" s="101" t="s">
        <v>190</v>
      </c>
      <c r="EY4" s="101" t="s">
        <v>191</v>
      </c>
      <c r="EZ4" s="101" t="s">
        <v>192</v>
      </c>
      <c r="FA4" s="101" t="s">
        <v>193</v>
      </c>
      <c r="FB4" s="101" t="s">
        <v>194</v>
      </c>
      <c r="FC4" s="101" t="s">
        <v>195</v>
      </c>
      <c r="FD4" s="101" t="s">
        <v>196</v>
      </c>
      <c r="FE4" s="101" t="s">
        <v>197</v>
      </c>
      <c r="FF4" s="101" t="s">
        <v>198</v>
      </c>
      <c r="FG4" s="101" t="s">
        <v>199</v>
      </c>
      <c r="FH4" s="101" t="s">
        <v>200</v>
      </c>
      <c r="FI4" s="101" t="s">
        <v>201</v>
      </c>
      <c r="FJ4" s="101" t="s">
        <v>202</v>
      </c>
      <c r="FK4" s="101" t="s">
        <v>203</v>
      </c>
      <c r="FL4" s="99" t="s">
        <v>260</v>
      </c>
      <c r="FM4" s="99" t="s">
        <v>261</v>
      </c>
      <c r="FN4" s="99" t="s">
        <v>262</v>
      </c>
      <c r="FO4" s="99" t="s">
        <v>263</v>
      </c>
      <c r="FP4" s="99" t="s">
        <v>264</v>
      </c>
      <c r="FQ4" s="99" t="s">
        <v>265</v>
      </c>
      <c r="FR4" s="99" t="s">
        <v>266</v>
      </c>
      <c r="FS4" s="99" t="s">
        <v>267</v>
      </c>
      <c r="FT4" s="99" t="s">
        <v>268</v>
      </c>
      <c r="FU4" s="99" t="s">
        <v>269</v>
      </c>
      <c r="FV4" s="99" t="s">
        <v>270</v>
      </c>
      <c r="FW4" s="99" t="s">
        <v>271</v>
      </c>
      <c r="FX4" s="99" t="s">
        <v>272</v>
      </c>
      <c r="FY4" s="99" t="s">
        <v>273</v>
      </c>
      <c r="FZ4" s="101" t="s">
        <v>190</v>
      </c>
      <c r="GA4" s="101" t="s">
        <v>191</v>
      </c>
      <c r="GB4" s="101" t="s">
        <v>192</v>
      </c>
      <c r="GC4" s="101" t="s">
        <v>193</v>
      </c>
      <c r="GD4" s="101" t="s">
        <v>194</v>
      </c>
      <c r="GE4" s="101" t="s">
        <v>195</v>
      </c>
      <c r="GF4" s="101" t="s">
        <v>196</v>
      </c>
      <c r="GG4" s="101" t="s">
        <v>197</v>
      </c>
      <c r="GH4" s="101" t="s">
        <v>198</v>
      </c>
      <c r="GI4" s="101" t="s">
        <v>199</v>
      </c>
      <c r="GJ4" s="101" t="s">
        <v>200</v>
      </c>
      <c r="GK4" s="101" t="s">
        <v>201</v>
      </c>
      <c r="GL4" s="101" t="s">
        <v>202</v>
      </c>
      <c r="GM4" s="101" t="s">
        <v>203</v>
      </c>
      <c r="GN4" s="102" t="s">
        <v>274</v>
      </c>
      <c r="GO4" s="102" t="s">
        <v>275</v>
      </c>
      <c r="GP4" s="102" t="s">
        <v>276</v>
      </c>
      <c r="GQ4" s="103" t="s">
        <v>277</v>
      </c>
      <c r="GR4" s="103" t="s">
        <v>278</v>
      </c>
      <c r="GS4" s="103" t="s">
        <v>279</v>
      </c>
      <c r="GT4" s="103" t="s">
        <v>280</v>
      </c>
      <c r="GU4" s="103" t="s">
        <v>281</v>
      </c>
      <c r="GV4" s="103" t="s">
        <v>282</v>
      </c>
      <c r="GW4" s="102" t="s">
        <v>283</v>
      </c>
      <c r="GX4" s="102" t="s">
        <v>284</v>
      </c>
      <c r="GY4" s="102" t="s">
        <v>285</v>
      </c>
      <c r="GZ4" s="102" t="s">
        <v>286</v>
      </c>
      <c r="HA4" s="102" t="s">
        <v>287</v>
      </c>
      <c r="HB4" s="102" t="s">
        <v>288</v>
      </c>
      <c r="HC4" s="102" t="s">
        <v>289</v>
      </c>
      <c r="HD4" s="102" t="s">
        <v>290</v>
      </c>
      <c r="HE4" s="102" t="s">
        <v>291</v>
      </c>
      <c r="HF4" s="102" t="s">
        <v>292</v>
      </c>
      <c r="HG4" s="102" t="s">
        <v>293</v>
      </c>
      <c r="HH4" s="102" t="s">
        <v>294</v>
      </c>
      <c r="HI4" s="102" t="s">
        <v>295</v>
      </c>
      <c r="HJ4" s="102" t="s">
        <v>296</v>
      </c>
      <c r="HK4" s="102" t="s">
        <v>297</v>
      </c>
      <c r="HL4" s="102" t="s">
        <v>298</v>
      </c>
      <c r="HM4" s="102" t="s">
        <v>299</v>
      </c>
      <c r="HN4" s="102" t="s">
        <v>300</v>
      </c>
      <c r="HO4" s="102" t="s">
        <v>301</v>
      </c>
      <c r="HP4" s="102" t="s">
        <v>302</v>
      </c>
      <c r="HQ4" s="102" t="s">
        <v>303</v>
      </c>
      <c r="HR4" s="102" t="s">
        <v>304</v>
      </c>
      <c r="HS4" s="102" t="s">
        <v>305</v>
      </c>
      <c r="HT4" s="102" t="s">
        <v>306</v>
      </c>
    </row>
    <row r="5" spans="1:229" s="64" customFormat="1" ht="20.25" customHeight="1" thickTop="1">
      <c r="A5" s="104">
        <v>0</v>
      </c>
      <c r="B5" s="105"/>
      <c r="D5" s="106" t="str">
        <f>IF(学術相談申込書!F26="■","電子","紙")</f>
        <v>紙</v>
      </c>
      <c r="E5" s="107">
        <f ca="1">TODAY()</f>
        <v>45987</v>
      </c>
      <c r="F5" s="104"/>
      <c r="G5" s="104" t="s">
        <v>307</v>
      </c>
      <c r="H5" s="46">
        <f>IF(G5="", "", IF(G5="宮原", 5673, 5666))</f>
        <v>5673</v>
      </c>
      <c r="I5" s="47" t="str">
        <f>IF(ISNUMBER(SEARCH("変更",学術相談申込書!F11)),"【変更】学相","学術相談")</f>
        <v>学術相談</v>
      </c>
      <c r="J5" s="64">
        <f>学術相談申込書!J12</f>
        <v>0</v>
      </c>
      <c r="O5" s="108">
        <f>学術相談申込書!AA45</f>
        <v>0</v>
      </c>
      <c r="P5" s="104"/>
      <c r="Q5" s="109" t="str">
        <f>AQ5&amp;"東公法産学第"&amp;AR5&amp;"号"</f>
        <v>東公法産学第号</v>
      </c>
      <c r="R5" s="104" t="str">
        <f>IF(学術相談申込書!F11="", "", IF(ISNUMBER(SEARCH("新規", 学術相談申込書!F11)), "新規", "変更"))</f>
        <v/>
      </c>
      <c r="S5" s="64">
        <f>学術相談申込書!F40</f>
        <v>0</v>
      </c>
      <c r="T5" s="110">
        <f>学術相談申込書!H43</f>
        <v>0</v>
      </c>
      <c r="U5" s="64">
        <f>学術相談申込書!F41</f>
        <v>0</v>
      </c>
      <c r="V5" s="111" t="e">
        <f>IF(学術相談申込書!F42="契約締結日", "契約締結日（　年　月　日）",
    DATE(学術相談申込書!F42, 学術相談申込書!L42, 学術相談申込書!P42))</f>
        <v>#NUM!</v>
      </c>
      <c r="W5" s="112" t="e">
        <f>DATE(学術相談申込書!X42,学術相談申込書!AD42,学術相談申込書!AH42)</f>
        <v>#NUM!</v>
      </c>
      <c r="X5" s="113" t="str">
        <f>J5&amp;IF(K5=0,"","、"&amp;K5)&amp;IF(L5=0,"","、"&amp;L5)&amp;IF(M5=0,"","、"&amp;M5)&amp;IF(N5=0,"","、"&amp;N5)</f>
        <v>0</v>
      </c>
      <c r="Y5" s="114"/>
      <c r="Z5" s="114"/>
      <c r="AA5" s="114"/>
      <c r="AB5" s="109"/>
      <c r="AC5" s="114"/>
      <c r="AE5" s="64" t="str">
        <f>IF(学術相談申込書!H47="■","一括納付","分割納付")</f>
        <v>分割納付</v>
      </c>
      <c r="AF5" s="115"/>
      <c r="AH5" s="106"/>
      <c r="AI5" s="116" t="str">
        <f>IF(R5="新規", AL5, "")</f>
        <v/>
      </c>
      <c r="AJ5" s="116" t="str">
        <f>IF(R5="新規", AM5, "")</f>
        <v/>
      </c>
      <c r="AK5" s="116" t="str">
        <f>IF(R5="新規", AN5, "")</f>
        <v/>
      </c>
      <c r="AL5" s="117">
        <f>学術相談申込書!AB51</f>
        <v>0</v>
      </c>
      <c r="AM5" s="117">
        <f>学術相談申込書!V48</f>
        <v>0</v>
      </c>
      <c r="AN5" s="117">
        <f>学術相談申込書!V49</f>
        <v>0</v>
      </c>
      <c r="AO5" s="117" t="str">
        <f>IF(ISNUMBER(V5), YEAR(V5) - (MONTH(V5) &lt; 4) &amp; "年度", "")</f>
        <v/>
      </c>
      <c r="AP5" s="118">
        <f ca="1">IF(MONTH(TODAY())&gt;=4,YEAR(TODAY())-2018,YEAR(TODAY())-2019)</f>
        <v>7</v>
      </c>
      <c r="AQ5" s="104"/>
      <c r="AR5" s="104"/>
      <c r="AS5" s="119"/>
      <c r="AT5" s="120"/>
      <c r="AU5" s="121"/>
      <c r="AV5" s="122"/>
      <c r="AW5" s="122"/>
      <c r="AX5" s="123"/>
      <c r="AY5" s="64">
        <f>学術相談申込書!AG17</f>
        <v>0</v>
      </c>
      <c r="AZ5" s="64" t="str">
        <f>IF(ISNUMBER(SEARCH("株式会社",J5)),"一般企業",
IF(ISNUMBER(SEARCH("有限会社",J5)),"一般企業",
IF(OR(ISNUMBER(SEARCH("学校法人",J5)),ISNUMBER(SEARCH("大学",J5))),"大学",
IF(ISNUMBER(SEARCH("独立行政法人",J5)),"独立行政法人",
IF(ISNUMBER(SEARCH("国立研究開発法人",J5)),"独立行政法人",
IF(ISNUMBER(SEARCH("公益社団法人",J5)),"公益法人",
IF(ISNUMBER(SEARCH("公益財団法人",J5)),"公益法人",
IF(ISNUMBER(SEARCH("一般社団法人",J5)),"その他",
IF(ISNUMBER(SEARCH("一般財団法人",J5)),"その他",
"")))))))))</f>
        <v/>
      </c>
      <c r="BD5" s="124">
        <f t="shared" ref="BD5" si="0">J5</f>
        <v>0</v>
      </c>
      <c r="BE5" s="64">
        <f>学術相談申込書!AA14</f>
        <v>0</v>
      </c>
      <c r="BG5" s="64">
        <f>学術相談申込書!M14</f>
        <v>0</v>
      </c>
      <c r="BH5" s="64">
        <f>学術相談申込書!K18</f>
        <v>0</v>
      </c>
      <c r="BI5" s="64">
        <f>学術相談申込書!P18</f>
        <v>0</v>
      </c>
      <c r="BJ5" s="123"/>
      <c r="BK5" s="123"/>
      <c r="BL5" s="64">
        <f>学術相談申込書!J20</f>
        <v>0</v>
      </c>
      <c r="BM5" s="64">
        <f>学術相談申込書!J19</f>
        <v>0</v>
      </c>
      <c r="BN5" s="64">
        <f>学術相談申込書!AA22</f>
        <v>0</v>
      </c>
      <c r="BO5" s="125">
        <f>学術相談申込書!K21</f>
        <v>0</v>
      </c>
      <c r="BP5" s="64">
        <f>学術相談申込書!P21</f>
        <v>0</v>
      </c>
      <c r="BQ5" s="64">
        <f>学術相談申込書!J22</f>
        <v>0</v>
      </c>
      <c r="BR5" s="64">
        <f>学術相談申込書!N29</f>
        <v>0</v>
      </c>
      <c r="BS5" s="64">
        <f>学術相談申込書!AD29</f>
        <v>0</v>
      </c>
      <c r="BT5" s="64">
        <f>学術相談申込書!N30</f>
        <v>0</v>
      </c>
      <c r="BU5" s="64">
        <f>学術相談申込書!AD30</f>
        <v>0</v>
      </c>
      <c r="BV5" s="64">
        <f>学術相談申込書!N31</f>
        <v>0</v>
      </c>
      <c r="BW5" s="64">
        <f>学術相談申込書!AD31</f>
        <v>0</v>
      </c>
      <c r="BX5" s="64">
        <f>学術相談申込書!N32</f>
        <v>0</v>
      </c>
      <c r="BY5" s="64">
        <f>学術相談申込書!AD32</f>
        <v>0</v>
      </c>
      <c r="BZ5" s="64">
        <f>学術相談申込書!N36</f>
        <v>0</v>
      </c>
      <c r="CA5" s="64">
        <f>学術相談申込書!AD36</f>
        <v>0</v>
      </c>
      <c r="CB5" s="64">
        <f>学術相談申込書!O37</f>
        <v>0</v>
      </c>
      <c r="CC5" s="64">
        <f>学術相談申込書!T37</f>
        <v>0</v>
      </c>
      <c r="CD5" s="64">
        <f>学術相談申込書!N38</f>
        <v>0</v>
      </c>
      <c r="CE5" s="64">
        <f>学術相談申込書!AD38</f>
        <v>0</v>
      </c>
      <c r="CF5" s="124">
        <f>K5</f>
        <v>0</v>
      </c>
      <c r="CL5" s="123"/>
      <c r="CM5" s="123"/>
      <c r="DH5" s="124">
        <f>L5</f>
        <v>0</v>
      </c>
      <c r="DN5" s="123"/>
      <c r="DO5" s="123"/>
      <c r="EJ5" s="124">
        <f>M5</f>
        <v>0</v>
      </c>
      <c r="EP5" s="123"/>
      <c r="EQ5" s="123"/>
      <c r="FL5" s="124"/>
      <c r="FR5" s="123"/>
      <c r="FS5" s="123"/>
      <c r="GN5" s="126" t="str">
        <f>学術相談申込書!AD2</f>
        <v>年　月　日</v>
      </c>
      <c r="GO5" s="107" t="str">
        <f>GN5</f>
        <v>年　月　日</v>
      </c>
      <c r="GP5" s="107"/>
      <c r="GQ5" s="126" t="str">
        <f>IF(OR(AZ5="独立行政法人", AZ5="国", AZ5="地方公共団体"), "事前配当", "")</f>
        <v/>
      </c>
      <c r="GR5" s="48">
        <f>学術相談申込書!J17</f>
        <v>0</v>
      </c>
      <c r="GS5" s="48">
        <f>学術相談申込書!V17</f>
        <v>0</v>
      </c>
      <c r="GT5" s="126">
        <f>学術相談申込書!AG17</f>
        <v>0</v>
      </c>
      <c r="GU5" s="126" t="str">
        <f>IF(LEFT(GT5,1)="I","卸売業",
IF(OR(LEFT(GT5,1)="M",LEFT(GT5,1)="N",LEFT(GT5,1)="L",LEFT(GT5,1)="R",LEFT(GT5,1)="Q"),"サービス業",
"製造業その他"))</f>
        <v>製造業その他</v>
      </c>
      <c r="GV5" s="126" t="str">
        <f>IF(GU5="製造業その他",
    IF(OR(GR5&lt;=300000000,GS5&lt;=300),"中小企業","大企業"),
IF(GU5="卸売業",
    IF(OR(GR5&lt;=100000000,GS5&lt;=100),"中小企業","大企業"),
IF(GU5="サービス業",
    IF(OR(GR5&lt;=50000000,GS5&lt;=100),"中小企業","大企業"),
"大企業")))</f>
        <v>中小企業</v>
      </c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7"/>
      <c r="HM5" s="126"/>
      <c r="HN5" s="126"/>
      <c r="HO5" s="126"/>
      <c r="HP5" s="126"/>
      <c r="HQ5" s="126"/>
      <c r="HR5" s="126"/>
      <c r="HS5" s="126"/>
      <c r="HT5" s="126"/>
      <c r="HU5" s="128"/>
    </row>
    <row r="6" spans="1:229">
      <c r="AH6" s="131"/>
      <c r="AR6" s="132"/>
      <c r="AS6" s="133"/>
      <c r="AT6" s="132"/>
      <c r="AU6" s="121"/>
      <c r="BJ6" s="134"/>
      <c r="BK6" s="121"/>
    </row>
    <row r="7" spans="1:229">
      <c r="AH7" s="131"/>
      <c r="AR7" s="132"/>
      <c r="AS7" s="133"/>
      <c r="AT7" s="132"/>
      <c r="AU7" s="121"/>
      <c r="BJ7" s="134"/>
      <c r="BK7" s="121"/>
    </row>
    <row r="8" spans="1:229">
      <c r="AH8" s="131"/>
      <c r="AR8" s="132"/>
      <c r="AS8" s="133"/>
      <c r="AT8" s="132"/>
      <c r="AU8" s="121"/>
      <c r="BJ8" s="134"/>
      <c r="BK8" s="121"/>
    </row>
    <row r="9" spans="1:229">
      <c r="AH9" s="131"/>
      <c r="AR9" s="132"/>
      <c r="AS9" s="133"/>
      <c r="AT9" s="132"/>
      <c r="AU9" s="121"/>
      <c r="BJ9" s="134"/>
      <c r="BK9" s="121"/>
    </row>
    <row r="10" spans="1:229">
      <c r="AH10" s="131"/>
      <c r="AR10" s="132"/>
      <c r="AS10" s="133"/>
      <c r="AT10" s="132"/>
      <c r="AU10" s="121"/>
      <c r="BJ10" s="134"/>
      <c r="BK10" s="121"/>
    </row>
    <row r="11" spans="1:229">
      <c r="AH11" s="131"/>
      <c r="AR11" s="132"/>
      <c r="AS11" s="133"/>
      <c r="AT11" s="132"/>
      <c r="AU11" s="121"/>
      <c r="BJ11" s="134"/>
      <c r="BK11" s="121"/>
    </row>
    <row r="12" spans="1:229">
      <c r="AH12" s="131"/>
      <c r="AR12" s="132"/>
      <c r="AS12" s="133"/>
      <c r="AT12" s="132"/>
      <c r="AU12" s="121"/>
      <c r="BJ12" s="134"/>
      <c r="BK12" s="121"/>
    </row>
    <row r="13" spans="1:229">
      <c r="AH13" s="131"/>
      <c r="AR13" s="132"/>
      <c r="AS13" s="133"/>
      <c r="AT13" s="132"/>
      <c r="AU13" s="121"/>
      <c r="BJ13" s="134"/>
      <c r="BK13" s="121"/>
    </row>
    <row r="14" spans="1:229">
      <c r="AH14" s="131"/>
      <c r="AR14" s="132"/>
      <c r="AS14" s="133"/>
      <c r="AT14" s="132"/>
      <c r="AU14" s="121"/>
      <c r="BJ14" s="134"/>
      <c r="BK14" s="121"/>
    </row>
    <row r="15" spans="1:229">
      <c r="AH15" s="131"/>
      <c r="AR15" s="132"/>
      <c r="AS15" s="133"/>
      <c r="AT15" s="132"/>
      <c r="AU15" s="121"/>
      <c r="BJ15" s="134"/>
      <c r="BK15" s="121"/>
    </row>
    <row r="16" spans="1:229">
      <c r="AH16" s="131"/>
      <c r="AR16" s="132"/>
      <c r="AS16" s="133"/>
      <c r="AT16" s="132"/>
      <c r="AU16" s="121"/>
      <c r="BJ16" s="134"/>
      <c r="BK16" s="121"/>
    </row>
    <row r="17" spans="1:229">
      <c r="AH17" s="131"/>
      <c r="AR17" s="132"/>
      <c r="AS17" s="133"/>
      <c r="AT17" s="132"/>
      <c r="AU17" s="121"/>
      <c r="BJ17" s="134"/>
      <c r="BK17" s="121"/>
    </row>
    <row r="18" spans="1:229">
      <c r="AH18" s="131"/>
      <c r="AR18" s="132"/>
      <c r="AS18" s="133"/>
      <c r="AT18" s="132"/>
      <c r="AU18" s="121"/>
      <c r="BJ18" s="134"/>
      <c r="BK18" s="121"/>
    </row>
    <row r="19" spans="1:229">
      <c r="AH19" s="131"/>
    </row>
    <row r="20" spans="1:229">
      <c r="AH20" s="131"/>
    </row>
    <row r="21" spans="1:229">
      <c r="AH21" s="131"/>
    </row>
    <row r="22" spans="1:229">
      <c r="AH22" s="131"/>
    </row>
    <row r="23" spans="1:229">
      <c r="AH23" s="131"/>
    </row>
    <row r="24" spans="1:229">
      <c r="AH24" s="131"/>
    </row>
    <row r="25" spans="1:229">
      <c r="AH25" s="131"/>
    </row>
    <row r="26" spans="1:229">
      <c r="AH26" s="131"/>
    </row>
    <row r="27" spans="1:229" s="69" customFormat="1">
      <c r="A27" s="65"/>
      <c r="B27" s="65"/>
      <c r="C27" s="121"/>
      <c r="D27" s="129"/>
      <c r="E27" s="65"/>
      <c r="F27" s="65"/>
      <c r="G27" s="65"/>
      <c r="H27" s="65"/>
      <c r="I27" s="121"/>
      <c r="J27" s="121"/>
      <c r="K27" s="121"/>
      <c r="L27" s="121"/>
      <c r="M27" s="121"/>
      <c r="N27" s="121"/>
      <c r="O27" s="121"/>
      <c r="P27" s="121"/>
      <c r="Q27" s="76"/>
      <c r="R27" s="65"/>
      <c r="S27" s="121"/>
      <c r="T27" s="65"/>
      <c r="U27" s="121"/>
      <c r="V27" s="121"/>
      <c r="W27" s="121"/>
      <c r="X27" s="76"/>
      <c r="Y27" s="121"/>
      <c r="Z27" s="121"/>
      <c r="AA27" s="121"/>
      <c r="AB27" s="65"/>
      <c r="AC27" s="121"/>
      <c r="AD27" s="121"/>
      <c r="AE27" s="121"/>
      <c r="AF27" s="130"/>
      <c r="AG27" s="121"/>
      <c r="AH27" s="131"/>
      <c r="AJ27" s="121"/>
      <c r="AK27" s="121"/>
      <c r="AL27" s="121"/>
      <c r="AM27" s="121"/>
      <c r="AN27" s="121"/>
      <c r="AO27" s="121"/>
      <c r="AP27" s="65"/>
      <c r="AQ27" s="65"/>
      <c r="AR27" s="66"/>
      <c r="AS27" s="132"/>
      <c r="AT27" s="133"/>
      <c r="AU27" s="132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34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35"/>
      <c r="GR27" s="135"/>
      <c r="GS27" s="135"/>
      <c r="GT27" s="135"/>
      <c r="GU27" s="135"/>
      <c r="GV27" s="135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</row>
    <row r="28" spans="1:229" s="69" customFormat="1">
      <c r="A28" s="65"/>
      <c r="B28" s="65"/>
      <c r="C28" s="121"/>
      <c r="D28" s="129"/>
      <c r="E28" s="65"/>
      <c r="F28" s="65"/>
      <c r="G28" s="65"/>
      <c r="H28" s="65"/>
      <c r="I28" s="121"/>
      <c r="J28" s="121"/>
      <c r="K28" s="121"/>
      <c r="L28" s="121"/>
      <c r="M28" s="121"/>
      <c r="N28" s="121"/>
      <c r="O28" s="121"/>
      <c r="P28" s="121"/>
      <c r="Q28" s="76"/>
      <c r="R28" s="65"/>
      <c r="S28" s="121"/>
      <c r="T28" s="65"/>
      <c r="U28" s="121"/>
      <c r="V28" s="121"/>
      <c r="W28" s="121"/>
      <c r="X28" s="76"/>
      <c r="Y28" s="121"/>
      <c r="Z28" s="121"/>
      <c r="AA28" s="121"/>
      <c r="AB28" s="65"/>
      <c r="AC28" s="121"/>
      <c r="AD28" s="121"/>
      <c r="AE28" s="121"/>
      <c r="AF28" s="130"/>
      <c r="AG28" s="121"/>
      <c r="AH28" s="131"/>
      <c r="AJ28" s="121"/>
      <c r="AK28" s="121"/>
      <c r="AL28" s="121"/>
      <c r="AM28" s="121"/>
      <c r="AN28" s="121"/>
      <c r="AO28" s="121"/>
      <c r="AP28" s="65"/>
      <c r="AQ28" s="65"/>
      <c r="AR28" s="66"/>
      <c r="AS28" s="132"/>
      <c r="AT28" s="133"/>
      <c r="AU28" s="132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34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35"/>
      <c r="GR28" s="135"/>
      <c r="GS28" s="135"/>
      <c r="GT28" s="135"/>
      <c r="GU28" s="135"/>
      <c r="GV28" s="135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</row>
    <row r="29" spans="1:229" s="69" customFormat="1">
      <c r="A29" s="65"/>
      <c r="B29" s="65"/>
      <c r="C29" s="121"/>
      <c r="D29" s="129"/>
      <c r="E29" s="65"/>
      <c r="F29" s="65"/>
      <c r="G29" s="65"/>
      <c r="H29" s="65"/>
      <c r="I29" s="121"/>
      <c r="J29" s="121"/>
      <c r="K29" s="121"/>
      <c r="L29" s="121"/>
      <c r="M29" s="121"/>
      <c r="N29" s="121"/>
      <c r="O29" s="121"/>
      <c r="P29" s="121"/>
      <c r="Q29" s="76"/>
      <c r="R29" s="65"/>
      <c r="S29" s="121"/>
      <c r="T29" s="65"/>
      <c r="U29" s="121"/>
      <c r="V29" s="121"/>
      <c r="W29" s="121"/>
      <c r="X29" s="76"/>
      <c r="Y29" s="121"/>
      <c r="Z29" s="121"/>
      <c r="AA29" s="121"/>
      <c r="AB29" s="65"/>
      <c r="AC29" s="121"/>
      <c r="AD29" s="121"/>
      <c r="AE29" s="121"/>
      <c r="AF29" s="130"/>
      <c r="AG29" s="121"/>
      <c r="AH29" s="131"/>
      <c r="AJ29" s="121"/>
      <c r="AK29" s="121"/>
      <c r="AL29" s="121"/>
      <c r="AM29" s="121"/>
      <c r="AN29" s="121"/>
      <c r="AO29" s="121"/>
      <c r="AP29" s="65"/>
      <c r="AQ29" s="65"/>
      <c r="AR29" s="66"/>
      <c r="AS29" s="132"/>
      <c r="AT29" s="133"/>
      <c r="AU29" s="132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34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35"/>
      <c r="GR29" s="135"/>
      <c r="GS29" s="135"/>
      <c r="GT29" s="135"/>
      <c r="GU29" s="135"/>
      <c r="GV29" s="135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</row>
    <row r="30" spans="1:229" s="69" customFormat="1">
      <c r="A30" s="65"/>
      <c r="B30" s="65"/>
      <c r="C30" s="121"/>
      <c r="D30" s="129"/>
      <c r="E30" s="65"/>
      <c r="F30" s="65"/>
      <c r="G30" s="65"/>
      <c r="H30" s="65"/>
      <c r="I30" s="121"/>
      <c r="J30" s="121"/>
      <c r="K30" s="121"/>
      <c r="L30" s="121"/>
      <c r="M30" s="121"/>
      <c r="N30" s="121"/>
      <c r="O30" s="121"/>
      <c r="P30" s="121"/>
      <c r="Q30" s="76"/>
      <c r="R30" s="65"/>
      <c r="S30" s="121"/>
      <c r="T30" s="65"/>
      <c r="U30" s="121"/>
      <c r="V30" s="121"/>
      <c r="W30" s="121"/>
      <c r="X30" s="76"/>
      <c r="Y30" s="121"/>
      <c r="Z30" s="121"/>
      <c r="AA30" s="121"/>
      <c r="AB30" s="65"/>
      <c r="AC30" s="121"/>
      <c r="AD30" s="121"/>
      <c r="AE30" s="121"/>
      <c r="AF30" s="130"/>
      <c r="AG30" s="121"/>
      <c r="AH30" s="131"/>
      <c r="AJ30" s="121"/>
      <c r="AK30" s="121"/>
      <c r="AL30" s="121"/>
      <c r="AM30" s="121"/>
      <c r="AN30" s="121"/>
      <c r="AO30" s="121"/>
      <c r="AP30" s="65"/>
      <c r="AQ30" s="65"/>
      <c r="AR30" s="66"/>
      <c r="AS30" s="132"/>
      <c r="AT30" s="133"/>
      <c r="AU30" s="132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34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35"/>
      <c r="GR30" s="135"/>
      <c r="GS30" s="135"/>
      <c r="GT30" s="135"/>
      <c r="GU30" s="135"/>
      <c r="GV30" s="135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</row>
    <row r="31" spans="1:229" s="69" customFormat="1">
      <c r="A31" s="65"/>
      <c r="B31" s="65"/>
      <c r="C31" s="121"/>
      <c r="D31" s="129"/>
      <c r="E31" s="65"/>
      <c r="F31" s="65"/>
      <c r="G31" s="65"/>
      <c r="H31" s="65"/>
      <c r="I31" s="121"/>
      <c r="J31" s="121"/>
      <c r="K31" s="121"/>
      <c r="L31" s="121"/>
      <c r="M31" s="121"/>
      <c r="N31" s="121"/>
      <c r="O31" s="121"/>
      <c r="P31" s="121"/>
      <c r="Q31" s="76"/>
      <c r="R31" s="65"/>
      <c r="S31" s="121"/>
      <c r="T31" s="65"/>
      <c r="U31" s="121"/>
      <c r="V31" s="121"/>
      <c r="W31" s="121"/>
      <c r="X31" s="76"/>
      <c r="Y31" s="121"/>
      <c r="Z31" s="121"/>
      <c r="AA31" s="121"/>
      <c r="AB31" s="65"/>
      <c r="AC31" s="121"/>
      <c r="AD31" s="121"/>
      <c r="AE31" s="121"/>
      <c r="AF31" s="130"/>
      <c r="AG31" s="121"/>
      <c r="AH31" s="131"/>
      <c r="AJ31" s="121"/>
      <c r="AK31" s="121"/>
      <c r="AL31" s="121"/>
      <c r="AM31" s="121"/>
      <c r="AN31" s="121"/>
      <c r="AO31" s="121"/>
      <c r="AP31" s="65"/>
      <c r="AQ31" s="65"/>
      <c r="AR31" s="66"/>
      <c r="AS31" s="132"/>
      <c r="AT31" s="133"/>
      <c r="AU31" s="132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34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35"/>
      <c r="GR31" s="135"/>
      <c r="GS31" s="135"/>
      <c r="GT31" s="135"/>
      <c r="GU31" s="135"/>
      <c r="GV31" s="135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</row>
    <row r="32" spans="1:229" s="69" customFormat="1">
      <c r="A32" s="65"/>
      <c r="B32" s="65"/>
      <c r="C32" s="121"/>
      <c r="D32" s="129"/>
      <c r="E32" s="65"/>
      <c r="F32" s="65"/>
      <c r="G32" s="65"/>
      <c r="H32" s="65"/>
      <c r="I32" s="121"/>
      <c r="J32" s="121"/>
      <c r="K32" s="121"/>
      <c r="L32" s="121"/>
      <c r="M32" s="121"/>
      <c r="N32" s="121"/>
      <c r="O32" s="121"/>
      <c r="P32" s="121"/>
      <c r="Q32" s="76"/>
      <c r="R32" s="65"/>
      <c r="S32" s="121"/>
      <c r="T32" s="65"/>
      <c r="U32" s="121"/>
      <c r="V32" s="121"/>
      <c r="W32" s="121"/>
      <c r="X32" s="76"/>
      <c r="Y32" s="121"/>
      <c r="Z32" s="121"/>
      <c r="AA32" s="121"/>
      <c r="AB32" s="65"/>
      <c r="AC32" s="121"/>
      <c r="AD32" s="121"/>
      <c r="AE32" s="121"/>
      <c r="AF32" s="130"/>
      <c r="AG32" s="121"/>
      <c r="AH32" s="131"/>
      <c r="AJ32" s="121"/>
      <c r="AK32" s="121"/>
      <c r="AL32" s="121"/>
      <c r="AM32" s="121"/>
      <c r="AN32" s="121"/>
      <c r="AO32" s="121"/>
      <c r="AP32" s="65"/>
      <c r="AQ32" s="65"/>
      <c r="AR32" s="66"/>
      <c r="AS32" s="132"/>
      <c r="AT32" s="133"/>
      <c r="AU32" s="132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34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35"/>
      <c r="GR32" s="135"/>
      <c r="GS32" s="135"/>
      <c r="GT32" s="135"/>
      <c r="GU32" s="135"/>
      <c r="GV32" s="135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</row>
  </sheetData>
  <sheetProtection sheet="1" objects="1" scenarios="1"/>
  <autoFilter ref="A4:GN5" xr:uid="{10A7FCFE-E8E2-4D3D-9ED9-53018F47423A}"/>
  <mergeCells count="3">
    <mergeCell ref="X2:AC2"/>
    <mergeCell ref="AJ2:AK2"/>
    <mergeCell ref="AM2:AP2"/>
  </mergeCells>
  <phoneticPr fontId="4"/>
  <conditionalFormatting sqref="A5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1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9DA1D51-6D79-49B9-8517-728148892C1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7</xm:f>
              </x14:cfvo>
              <x14:cfIcon iconSet="NoIcons" iconId="0"/>
              <x14:cfIcon iconSet="3Symbols" iconId="2"/>
              <x14:cfIcon iconSet="3Symbols" iconId="1"/>
            </x14:iconSet>
          </x14:cfRule>
          <xm:sqref>A5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95997-82c2-4dc5-ac14-e6e06cd68c03">
      <Terms xmlns="http://schemas.microsoft.com/office/infopath/2007/PartnerControls"/>
    </lcf76f155ced4ddcb4097134ff3c332f>
    <TaxCatchAll xmlns="32bbf0db-5774-4467-954b-5b2cba2246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4D2ABD17B4884F98FE31B1BE65E07F" ma:contentTypeVersion="18" ma:contentTypeDescription="新しいドキュメントを作成します。" ma:contentTypeScope="" ma:versionID="706c3c4265787b56a1a6bd6f794ce95d">
  <xsd:schema xmlns:xsd="http://www.w3.org/2001/XMLSchema" xmlns:xs="http://www.w3.org/2001/XMLSchema" xmlns:p="http://schemas.microsoft.com/office/2006/metadata/properties" xmlns:ns2="6f695997-82c2-4dc5-ac14-e6e06cd68c03" xmlns:ns3="32bbf0db-5774-4467-954b-5b2cba2246c1" targetNamespace="http://schemas.microsoft.com/office/2006/metadata/properties" ma:root="true" ma:fieldsID="fe59167c1090c4c744d9ee0e475edd1d" ns2:_="" ns3:_="">
    <xsd:import namespace="6f695997-82c2-4dc5-ac14-e6e06cd68c03"/>
    <xsd:import namespace="32bbf0db-5774-4467-954b-5b2cba2246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95997-82c2-4dc5-ac14-e6e06cd68c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bf0db-5774-4467-954b-5b2cba2246c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0954ec6-4523-4345-b408-75caba37606e}" ma:internalName="TaxCatchAll" ma:showField="CatchAllData" ma:web="32bbf0db-5774-4467-954b-5b2cba22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1B881-FC44-4CFD-8381-5CB0211510D6}"/>
</file>

<file path=customXml/itemProps2.xml><?xml version="1.0" encoding="utf-8"?>
<ds:datastoreItem xmlns:ds="http://schemas.openxmlformats.org/officeDocument/2006/customXml" ds:itemID="{A99E026D-9B61-4738-B158-9595C7069BD8}"/>
</file>

<file path=customXml/itemProps3.xml><?xml version="1.0" encoding="utf-8"?>
<ds:datastoreItem xmlns:ds="http://schemas.openxmlformats.org/officeDocument/2006/customXml" ds:itemID="{83E03382-F89A-4E7C-935F-11A54A011FE7}"/>
</file>

<file path=docMetadata/LabelInfo.xml><?xml version="1.0" encoding="utf-8"?>
<clbl:labelList xmlns:clbl="http://schemas.microsoft.com/office/2020/mipLabelMetadata">
  <clbl:label id="{f2f4969a-9b8f-4d92-939c-455bf916096d}" enabled="0" method="" siteId="{f2f4969a-9b8f-4d92-939c-455bf91609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JIMU</dc:creator>
  <cp:keywords/>
  <dc:description/>
  <cp:lastModifiedBy>宮原 明日香</cp:lastModifiedBy>
  <cp:revision/>
  <dcterms:created xsi:type="dcterms:W3CDTF">2018-02-01T11:48:18Z</dcterms:created>
  <dcterms:modified xsi:type="dcterms:W3CDTF">2025-11-26T00:26:02Z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0x0101007B4D2ABD17B4884F98FE31B1BE65E07F</vt:lpwstr>
  </property>
  <property fmtid="{D5CDD505-2E9C-101B-9397-08002B2CF9AE}" pid="3" name="MediaServiceImageTags">
    <vt:lpwstr/>
  </property>
</Properties>
</file>